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2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  <definedName name="_xlnm.Print_Area" localSheetId="1">'Export'!$A$1:$K$37</definedName>
    <definedName name="_xlnm.Print_Area" localSheetId="2">'Import'!$A$1:$G$34</definedName>
  </definedNames>
  <calcPr fullCalcOnLoad="1"/>
</workbook>
</file>

<file path=xl/sharedStrings.xml><?xml version="1.0" encoding="utf-8"?>
<sst xmlns="http://schemas.openxmlformats.org/spreadsheetml/2006/main" count="188" uniqueCount="129">
  <si>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</si>
  <si>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</si>
  <si>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</si>
  <si>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</si>
  <si>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</si>
  <si>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</si>
  <si>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</si>
  <si>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</si>
  <si>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</si>
  <si>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</si>
  <si>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</si>
  <si>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</si>
  <si>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</si>
  <si>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</si>
  <si>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</si>
  <si>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</si>
  <si>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</si>
  <si>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</si>
  <si>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</si>
  <si>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</si>
  <si>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</si>
  <si>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</si>
  <si>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</si>
  <si>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</si>
  <si>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</si>
  <si>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</si>
  <si>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</si>
  <si>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</si>
  <si>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</si>
  <si>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</si>
  <si>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</si>
  <si>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</si>
  <si>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</si>
  <si>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</si>
  <si>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</si>
  <si>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</si>
  <si>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</si>
  <si>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</si>
  <si>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</si>
  <si>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</si>
  <si>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</si>
  <si>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</si>
  <si>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</si>
  <si>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</si>
  <si>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</si>
  <si>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</si>
  <si>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</si>
  <si>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</si>
  <si>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</si>
  <si>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</si>
  <si>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</si>
  <si>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</si>
  <si>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</si>
  <si>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</si>
  <si>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</si>
  <si>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</si>
  <si>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</si>
  <si>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</si>
  <si>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</si>
  <si>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</si>
  <si>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</si>
  <si>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</si>
  <si>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</si>
  <si>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</si>
  <si>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</si>
  <si>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</si>
  <si>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(2019/20)</t>
  </si>
  <si>
    <t>F.Y. 2077/78</t>
  </si>
  <si>
    <t>(2020/21)</t>
  </si>
  <si>
    <t xml:space="preserve">% Share </t>
  </si>
  <si>
    <t>Gold Jewellery</t>
  </si>
  <si>
    <t>F.Y. 2077/78 (2020/21)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</si>
  <si>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</si>
  <si>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</si>
  <si>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</si>
  <si>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</si>
  <si>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</si>
  <si>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</si>
  <si>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</si>
  <si>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</si>
  <si>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Cement Clinkers</t>
  </si>
  <si>
    <t>Zinc and articles thereof</t>
  </si>
  <si>
    <t xml:space="preserve">F.Y. 2077/78 </t>
  </si>
  <si>
    <t>Sunflower Oil</t>
  </si>
  <si>
    <t>F.Y. 2078/79 (2021/22)</t>
  </si>
  <si>
    <t>Crude sunflower oil</t>
  </si>
  <si>
    <t>F.Y. 2078/79</t>
  </si>
  <si>
    <t>Major Trading Partners of Nepal</t>
  </si>
  <si>
    <t>Exports</t>
  </si>
  <si>
    <t>Countries/Region</t>
  </si>
  <si>
    <t>India</t>
  </si>
  <si>
    <t>Germany</t>
  </si>
  <si>
    <t>United Kingdom</t>
  </si>
  <si>
    <t>France</t>
  </si>
  <si>
    <t>Australia</t>
  </si>
  <si>
    <t>Turkey</t>
  </si>
  <si>
    <t>Japan</t>
  </si>
  <si>
    <t>Canada</t>
  </si>
  <si>
    <t>Italy</t>
  </si>
  <si>
    <t>China</t>
  </si>
  <si>
    <t>Bangladesh</t>
  </si>
  <si>
    <t>Netherlands</t>
  </si>
  <si>
    <t>Grand Total</t>
  </si>
  <si>
    <t>Imports</t>
  </si>
  <si>
    <t>Argentina</t>
  </si>
  <si>
    <t>Indonesia</t>
  </si>
  <si>
    <t>United Arab Emirates</t>
  </si>
  <si>
    <t>Malaysia</t>
  </si>
  <si>
    <t>(2021/22)</t>
  </si>
  <si>
    <t>Denmark</t>
  </si>
  <si>
    <t>United States</t>
  </si>
  <si>
    <t>Switzerland</t>
  </si>
  <si>
    <t>Woolen Felt Products</t>
  </si>
  <si>
    <t>Ukraine</t>
  </si>
  <si>
    <t>Thailand</t>
  </si>
  <si>
    <t>F.Y. 2076/77 (2019/20)  Shrawan- Paush</t>
  </si>
  <si>
    <t>F.Y. 2077/78 (2020/21)  Shrawan- Paush</t>
  </si>
  <si>
    <t>Percentage Change in first Six Month of F.Y. 2077/78 compared to same period of the previous year</t>
  </si>
  <si>
    <t>Percentage Change in First Six Month of F.Y. 2078/79 compared to same period of the previous year</t>
  </si>
  <si>
    <t>DURING THE FIRST  SIX MONTH OF THE F.Y. 2077/78 AND 2078/79</t>
  </si>
  <si>
    <t xml:space="preserve"> Shrawan -Paush</t>
  </si>
  <si>
    <t>IN THE FIRST  SIX MONTH OF THE F.Y. 2077/78 AND 2078/79</t>
  </si>
  <si>
    <t xml:space="preserve"> Shrawan - Paush</t>
  </si>
  <si>
    <t>(First Six Month Provisional)</t>
  </si>
  <si>
    <t xml:space="preserve">    F.Y. 2077/78        (Shrawan - Paush)</t>
  </si>
  <si>
    <t xml:space="preserve">    F.Y. 2078/79        (Shrawan- Paush)</t>
  </si>
  <si>
    <t>F.Y. 2078/79 (2021/22)  Shrawan- Paush</t>
  </si>
  <si>
    <t>Man-made staple fibres and Fabrics ( Synthetic, Polyester etc)</t>
  </si>
  <si>
    <t>Dog or Cat Food ( Dog Chew)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</si>
</sst>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2" fontId="19" fillId="0" borderId="0" xfId="42" applyNumberFormat="1" applyFont="1" applyAlignment="1">
      <alignment/>
    </xf>
    <xf numFmtId="0" fontId="21" fillId="0" borderId="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 horizontal="right" vertical="top"/>
    </xf>
    <xf numFmtId="172" fontId="21" fillId="0" borderId="13" xfId="42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4" xfId="0" applyFont="1" applyBorder="1" applyAlignment="1">
      <alignment vertical="top"/>
    </xf>
    <xf numFmtId="0" fontId="21" fillId="0" borderId="17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19" fillId="0" borderId="19" xfId="0" applyFont="1" applyBorder="1" applyAlignment="1">
      <alignment/>
    </xf>
    <xf numFmtId="43" fontId="23" fillId="0" borderId="20" xfId="0" applyNumberFormat="1" applyFont="1" applyBorder="1" applyAlignment="1">
      <alignment vertical="top"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43" fontId="23" fillId="0" borderId="12" xfId="0" applyNumberFormat="1" applyFont="1" applyBorder="1" applyAlignment="1">
      <alignment vertical="top"/>
    </xf>
    <xf numFmtId="0" fontId="23" fillId="0" borderId="16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0" xfId="0" applyFont="1" applyBorder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48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right"/>
    </xf>
    <xf numFmtId="0" fontId="26" fillId="0" borderId="21" xfId="0" applyFont="1" applyBorder="1" applyAlignment="1">
      <alignment horizontal="center" vertical="top"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172" fontId="50" fillId="0" borderId="15" xfId="42" applyNumberFormat="1" applyFont="1" applyBorder="1" applyAlignment="1">
      <alignment vertical="top"/>
    </xf>
    <xf numFmtId="172" fontId="50" fillId="0" borderId="0" xfId="42" applyNumberFormat="1" applyFont="1" applyBorder="1" applyAlignment="1">
      <alignment vertical="top"/>
    </xf>
    <xf numFmtId="172" fontId="20" fillId="0" borderId="0" xfId="42" applyNumberFormat="1" applyFont="1" applyBorder="1" applyAlignment="1">
      <alignment vertical="top"/>
    </xf>
    <xf numFmtId="174" fontId="20" fillId="0" borderId="0" xfId="42" applyNumberFormat="1" applyFont="1" applyBorder="1" applyAlignment="1">
      <alignment horizontal="center" vertical="top"/>
    </xf>
    <xf numFmtId="175" fontId="50" fillId="0" borderId="0" xfId="42" applyNumberFormat="1" applyFont="1" applyBorder="1" applyAlignment="1">
      <alignment vertical="top"/>
    </xf>
    <xf numFmtId="172" fontId="21" fillId="0" borderId="12" xfId="42" applyNumberFormat="1" applyFont="1" applyBorder="1" applyAlignment="1">
      <alignment vertical="top"/>
    </xf>
    <xf numFmtId="172" fontId="21" fillId="0" borderId="13" xfId="42" applyNumberFormat="1" applyFont="1" applyBorder="1" applyAlignment="1">
      <alignment vertical="top"/>
    </xf>
    <xf numFmtId="174" fontId="28" fillId="0" borderId="13" xfId="42" applyNumberFormat="1" applyFont="1" applyBorder="1" applyAlignment="1">
      <alignment horizontal="center" vertical="top"/>
    </xf>
    <xf numFmtId="175" fontId="51" fillId="0" borderId="12" xfId="42" applyNumberFormat="1" applyFont="1" applyBorder="1" applyAlignment="1">
      <alignment vertical="top"/>
    </xf>
    <xf numFmtId="172" fontId="50" fillId="0" borderId="0" xfId="42" applyNumberFormat="1" applyFont="1" applyBorder="1" applyAlignment="1">
      <alignment/>
    </xf>
    <xf numFmtId="172" fontId="51" fillId="0" borderId="16" xfId="42" applyNumberFormat="1" applyFont="1" applyBorder="1" applyAlignment="1">
      <alignment vertical="top"/>
    </xf>
    <xf numFmtId="172" fontId="51" fillId="0" borderId="15" xfId="42" applyNumberFormat="1" applyFont="1" applyBorder="1" applyAlignment="1">
      <alignment vertical="top"/>
    </xf>
    <xf numFmtId="172" fontId="21" fillId="0" borderId="15" xfId="42" applyNumberFormat="1" applyFont="1" applyBorder="1" applyAlignment="1">
      <alignment vertical="top"/>
    </xf>
    <xf numFmtId="174" fontId="28" fillId="0" borderId="15" xfId="42" applyNumberFormat="1" applyFont="1" applyBorder="1" applyAlignment="1">
      <alignment horizontal="center" vertical="top"/>
    </xf>
    <xf numFmtId="172" fontId="21" fillId="0" borderId="10" xfId="42" applyNumberFormat="1" applyFont="1" applyBorder="1" applyAlignment="1">
      <alignment vertical="top"/>
    </xf>
    <xf numFmtId="172" fontId="21" fillId="0" borderId="14" xfId="42" applyNumberFormat="1" applyFont="1" applyBorder="1" applyAlignment="1">
      <alignment vertical="top"/>
    </xf>
    <xf numFmtId="175" fontId="21" fillId="0" borderId="10" xfId="42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/>
    </xf>
    <xf numFmtId="0" fontId="19" fillId="0" borderId="13" xfId="0" applyNumberFormat="1" applyFont="1" applyBorder="1" applyAlignment="1">
      <alignment vertical="top"/>
    </xf>
    <xf numFmtId="172" fontId="50" fillId="0" borderId="20" xfId="42" applyNumberFormat="1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172" fontId="20" fillId="0" borderId="0" xfId="42" applyNumberFormat="1" applyFont="1" applyBorder="1" applyAlignment="1">
      <alignment horizontal="right" vertical="center"/>
    </xf>
    <xf numFmtId="0" fontId="19" fillId="0" borderId="15" xfId="0" applyNumberFormat="1" applyFont="1" applyBorder="1" applyAlignment="1">
      <alignment vertical="top"/>
    </xf>
    <xf numFmtId="172" fontId="20" fillId="0" borderId="15" xfId="42" applyNumberFormat="1" applyFont="1" applyBorder="1" applyAlignment="1">
      <alignment horizontal="right" vertical="top"/>
    </xf>
    <xf numFmtId="172" fontId="20" fillId="0" borderId="0" xfId="42" applyNumberFormat="1" applyFont="1" applyBorder="1" applyAlignment="1">
      <alignment horizontal="right" vertical="top"/>
    </xf>
    <xf numFmtId="172" fontId="52" fillId="0" borderId="15" xfId="42" applyNumberFormat="1" applyFont="1" applyBorder="1" applyAlignment="1">
      <alignment vertical="top"/>
    </xf>
    <xf numFmtId="172" fontId="51" fillId="0" borderId="22" xfId="42" applyNumberFormat="1" applyFont="1" applyBorder="1" applyAlignment="1">
      <alignment vertical="top"/>
    </xf>
    <xf numFmtId="172" fontId="51" fillId="0" borderId="0" xfId="42" applyNumberFormat="1" applyFont="1" applyBorder="1" applyAlignment="1">
      <alignment vertical="top"/>
    </xf>
    <xf numFmtId="0" fontId="19" fillId="0" borderId="0" xfId="0" applyNumberFormat="1" applyFont="1" applyBorder="1" applyAlignment="1">
      <alignment vertical="top"/>
    </xf>
    <xf numFmtId="174" fontId="50" fillId="0" borderId="0" xfId="42" applyNumberFormat="1" applyFont="1" applyBorder="1" applyAlignment="1">
      <alignment horizontal="center" vertical="top"/>
    </xf>
    <xf numFmtId="43" fontId="50" fillId="0" borderId="0" xfId="42" applyFont="1" applyBorder="1" applyAlignment="1">
      <alignment vertical="top"/>
    </xf>
    <xf numFmtId="172" fontId="28" fillId="0" borderId="18" xfId="42" applyNumberFormat="1" applyFont="1" applyBorder="1" applyAlignment="1">
      <alignment horizontal="right" vertical="top"/>
    </xf>
    <xf numFmtId="172" fontId="28" fillId="0" borderId="15" xfId="42" applyNumberFormat="1" applyFont="1" applyBorder="1" applyAlignment="1">
      <alignment horizontal="right" vertical="top"/>
    </xf>
    <xf numFmtId="172" fontId="20" fillId="0" borderId="18" xfId="42" applyNumberFormat="1" applyFont="1" applyBorder="1" applyAlignment="1">
      <alignment horizontal="right" vertical="top"/>
    </xf>
    <xf numFmtId="172" fontId="50" fillId="0" borderId="18" xfId="42" applyNumberFormat="1" applyFont="1" applyBorder="1" applyAlignment="1">
      <alignment vertical="top"/>
    </xf>
    <xf numFmtId="172" fontId="28" fillId="0" borderId="19" xfId="42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Continuous" vertical="top"/>
    </xf>
    <xf numFmtId="172" fontId="21" fillId="0" borderId="13" xfId="42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vertical="top"/>
    </xf>
    <xf numFmtId="172" fontId="21" fillId="0" borderId="15" xfId="42" applyNumberFormat="1" applyFont="1" applyBorder="1" applyAlignment="1">
      <alignment horizontal="center" vertical="top"/>
    </xf>
    <xf numFmtId="172" fontId="21" fillId="0" borderId="15" xfId="42" applyNumberFormat="1" applyFont="1" applyBorder="1" applyAlignment="1" quotePrefix="1">
      <alignment horizontal="center" vertical="top"/>
    </xf>
    <xf numFmtId="0" fontId="21" fillId="0" borderId="10" xfId="0" applyFont="1" applyBorder="1" applyAlignment="1">
      <alignment horizontal="center" vertical="top"/>
    </xf>
    <xf numFmtId="172" fontId="21" fillId="0" borderId="14" xfId="42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right" vertical="top"/>
    </xf>
    <xf numFmtId="0" fontId="19" fillId="0" borderId="12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172" fontId="20" fillId="0" borderId="16" xfId="42" applyNumberFormat="1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0" fontId="51" fillId="0" borderId="21" xfId="0" applyFont="1" applyBorder="1" applyAlignment="1">
      <alignment horizontal="left" vertical="top"/>
    </xf>
    <xf numFmtId="0" fontId="51" fillId="0" borderId="21" xfId="0" applyFont="1" applyBorder="1" applyAlignment="1">
      <alignment vertical="top"/>
    </xf>
    <xf numFmtId="172" fontId="51" fillId="0" borderId="23" xfId="42" applyNumberFormat="1" applyFont="1" applyBorder="1" applyAlignment="1">
      <alignment vertical="top"/>
    </xf>
    <xf numFmtId="0" fontId="50" fillId="0" borderId="0" xfId="0" applyFont="1" applyBorder="1" applyAlignment="1">
      <alignment horizontal="left" vertical="top"/>
    </xf>
    <xf numFmtId="43" fontId="50" fillId="0" borderId="0" xfId="42" applyNumberFormat="1" applyFont="1" applyBorder="1" applyAlignment="1">
      <alignment vertical="top"/>
    </xf>
    <xf numFmtId="172" fontId="21" fillId="0" borderId="12" xfId="42" applyNumberFormat="1" applyFont="1" applyBorder="1" applyAlignment="1">
      <alignment horizontal="center" vertical="top"/>
    </xf>
    <xf numFmtId="172" fontId="21" fillId="0" borderId="16" xfId="42" applyNumberFormat="1" applyFont="1" applyBorder="1" applyAlignment="1" quotePrefix="1">
      <alignment horizontal="center" vertical="top"/>
    </xf>
    <xf numFmtId="172" fontId="28" fillId="0" borderId="16" xfId="42" applyNumberFormat="1" applyFont="1" applyBorder="1" applyAlignment="1">
      <alignment horizontal="center" vertical="top"/>
    </xf>
    <xf numFmtId="172" fontId="19" fillId="0" borderId="0" xfId="42" applyNumberFormat="1" applyFont="1" applyFill="1" applyBorder="1" applyAlignment="1">
      <alignment/>
    </xf>
    <xf numFmtId="172" fontId="20" fillId="0" borderId="19" xfId="42" applyNumberFormat="1" applyFont="1" applyBorder="1" applyAlignment="1">
      <alignment horizontal="right" vertical="center"/>
    </xf>
    <xf numFmtId="43" fontId="46" fillId="0" borderId="12" xfId="42" applyFont="1" applyBorder="1" applyAlignment="1">
      <alignment/>
    </xf>
    <xf numFmtId="172" fontId="52" fillId="0" borderId="0" xfId="42" applyNumberFormat="1" applyFont="1" applyBorder="1" applyAlignment="1">
      <alignment vertical="top"/>
    </xf>
    <xf numFmtId="172" fontId="19" fillId="0" borderId="11" xfId="42" applyNumberFormat="1" applyFont="1" applyBorder="1" applyAlignment="1">
      <alignment vertical="top"/>
    </xf>
    <xf numFmtId="173" fontId="50" fillId="0" borderId="13" xfId="0" applyNumberFormat="1" applyFont="1" applyBorder="1" applyAlignment="1">
      <alignment/>
    </xf>
    <xf numFmtId="173" fontId="50" fillId="0" borderId="15" xfId="0" applyNumberFormat="1" applyFont="1" applyBorder="1" applyAlignment="1">
      <alignment/>
    </xf>
    <xf numFmtId="0" fontId="50" fillId="0" borderId="10" xfId="0" applyFont="1" applyBorder="1" applyAlignment="1">
      <alignment/>
    </xf>
    <xf numFmtId="43" fontId="51" fillId="0" borderId="21" xfId="42" applyNumberFormat="1" applyFont="1" applyBorder="1" applyAlignment="1">
      <alignment/>
    </xf>
    <xf numFmtId="43" fontId="51" fillId="0" borderId="14" xfId="42" applyFont="1" applyBorder="1" applyAlignment="1">
      <alignment horizontal="right"/>
    </xf>
    <xf numFmtId="173" fontId="51" fillId="0" borderId="21" xfId="0" applyNumberFormat="1" applyFont="1" applyBorder="1" applyAlignment="1">
      <alignment/>
    </xf>
    <xf numFmtId="173" fontId="50" fillId="0" borderId="13" xfId="42" applyNumberFormat="1" applyFont="1" applyBorder="1" applyAlignment="1">
      <alignment/>
    </xf>
    <xf numFmtId="173" fontId="50" fillId="0" borderId="15" xfId="42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21" fillId="0" borderId="21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/>
    </xf>
    <xf numFmtId="43" fontId="51" fillId="0" borderId="10" xfId="42" applyFont="1" applyBorder="1" applyAlignment="1">
      <alignment/>
    </xf>
    <xf numFmtId="43" fontId="51" fillId="0" borderId="10" xfId="42" applyNumberFormat="1" applyFont="1" applyBorder="1" applyAlignment="1">
      <alignment/>
    </xf>
    <xf numFmtId="173" fontId="51" fillId="0" borderId="23" xfId="42" applyNumberFormat="1" applyFont="1" applyBorder="1" applyAlignment="1">
      <alignment/>
    </xf>
    <xf numFmtId="0" fontId="23" fillId="0" borderId="17" xfId="0" applyFont="1" applyBorder="1" applyAlignment="1">
      <alignment horizontal="center" vertical="top"/>
    </xf>
    <xf numFmtId="0" fontId="23" fillId="0" borderId="12" xfId="0" applyFont="1" applyBorder="1" applyAlignment="1">
      <alignment horizontal="left" vertical="top"/>
    </xf>
    <xf numFmtId="0" fontId="23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23" fillId="0" borderId="18" xfId="0" applyFont="1" applyBorder="1" applyAlignment="1">
      <alignment horizontal="center" vertical="top"/>
    </xf>
    <xf numFmtId="0" fontId="23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right"/>
    </xf>
    <xf numFmtId="172" fontId="20" fillId="0" borderId="13" xfId="42" applyNumberFormat="1" applyFont="1" applyBorder="1" applyAlignment="1">
      <alignment vertical="center"/>
    </xf>
    <xf numFmtId="172" fontId="19" fillId="0" borderId="13" xfId="42" applyNumberFormat="1" applyFont="1" applyBorder="1" applyAlignment="1">
      <alignment vertical="top"/>
    </xf>
    <xf numFmtId="172" fontId="20" fillId="0" borderId="15" xfId="42" applyNumberFormat="1" applyFont="1" applyBorder="1" applyAlignment="1">
      <alignment vertical="center"/>
    </xf>
    <xf numFmtId="172" fontId="19" fillId="0" borderId="15" xfId="42" applyNumberFormat="1" applyFont="1" applyBorder="1" applyAlignment="1">
      <alignment vertical="top"/>
    </xf>
    <xf numFmtId="172" fontId="19" fillId="0" borderId="15" xfId="42" applyNumberFormat="1" applyFont="1" applyFill="1" applyBorder="1" applyAlignment="1">
      <alignment vertical="top"/>
    </xf>
    <xf numFmtId="172" fontId="21" fillId="0" borderId="23" xfId="42" applyNumberFormat="1" applyFont="1" applyBorder="1" applyAlignment="1">
      <alignment vertical="top"/>
    </xf>
    <xf numFmtId="0" fontId="21" fillId="0" borderId="13" xfId="0" applyFont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43" fontId="50" fillId="0" borderId="13" xfId="42" applyFont="1" applyBorder="1" applyAlignment="1">
      <alignment vertical="top"/>
    </xf>
    <xf numFmtId="43" fontId="50" fillId="0" borderId="15" xfId="42" applyFont="1" applyBorder="1" applyAlignment="1">
      <alignment vertical="top"/>
    </xf>
    <xf numFmtId="43" fontId="51" fillId="0" borderId="23" xfId="42" applyFont="1" applyBorder="1" applyAlignment="1">
      <alignment vertical="top"/>
    </xf>
    <xf numFmtId="172" fontId="51" fillId="0" borderId="21" xfId="42" applyNumberFormat="1" applyFont="1" applyBorder="1" applyAlignment="1">
      <alignment vertical="top"/>
    </xf>
    <xf numFmtId="0" fontId="29" fillId="0" borderId="0" xfId="0" applyNumberFormat="1" applyFont="1" applyFill="1" applyBorder="1" applyAlignment="1" applyProtection="1">
      <alignment/>
      <protection/>
    </xf>
    <xf numFmtId="172" fontId="50" fillId="0" borderId="17" xfId="42" applyNumberFormat="1" applyFont="1" applyBorder="1" applyAlignment="1">
      <alignment/>
    </xf>
    <xf numFmtId="172" fontId="50" fillId="0" borderId="15" xfId="42" applyNumberFormat="1" applyFont="1" applyBorder="1" applyAlignment="1">
      <alignment/>
    </xf>
    <xf numFmtId="172" fontId="50" fillId="0" borderId="18" xfId="42" applyNumberFormat="1" applyFont="1" applyBorder="1" applyAlignment="1">
      <alignment/>
    </xf>
    <xf numFmtId="172" fontId="52" fillId="0" borderId="18" xfId="42" applyNumberFormat="1" applyFont="1" applyBorder="1" applyAlignment="1">
      <alignment/>
    </xf>
    <xf numFmtId="172" fontId="51" fillId="0" borderId="23" xfId="42" applyNumberFormat="1" applyFont="1" applyBorder="1" applyAlignment="1">
      <alignment/>
    </xf>
    <xf numFmtId="43" fontId="20" fillId="0" borderId="0" xfId="42" applyFont="1" applyAlignment="1">
      <alignment/>
    </xf>
    <xf numFmtId="172" fontId="51" fillId="0" borderId="22" xfId="42" applyNumberFormat="1" applyFont="1" applyBorder="1" applyAlignment="1">
      <alignment/>
    </xf>
    <xf numFmtId="172" fontId="50" fillId="0" borderId="0" xfId="42" applyNumberFormat="1" applyFont="1" applyBorder="1" applyAlignment="1">
      <alignment/>
    </xf>
    <xf numFmtId="172" fontId="51" fillId="0" borderId="23" xfId="42" applyNumberFormat="1" applyFont="1" applyBorder="1" applyAlignment="1">
      <alignment/>
    </xf>
    <xf numFmtId="0" fontId="23" fillId="0" borderId="17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43" fontId="0" fillId="0" borderId="16" xfId="42" applyFont="1" applyBorder="1" applyAlignment="1">
      <alignment/>
    </xf>
    <xf numFmtId="43" fontId="50" fillId="0" borderId="10" xfId="42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3" fontId="0" fillId="0" borderId="12" xfId="42" applyFont="1" applyBorder="1" applyAlignment="1">
      <alignment/>
    </xf>
    <xf numFmtId="0" fontId="19" fillId="0" borderId="10" xfId="0" applyFont="1" applyBorder="1" applyAlignment="1">
      <alignment horizontal="center" vertical="top"/>
    </xf>
    <xf numFmtId="172" fontId="28" fillId="0" borderId="16" xfId="42" applyNumberFormat="1" applyFont="1" applyBorder="1" applyAlignment="1">
      <alignment vertical="top"/>
    </xf>
    <xf numFmtId="43" fontId="17" fillId="0" borderId="12" xfId="42" applyFont="1" applyBorder="1" applyAlignment="1">
      <alignment/>
    </xf>
    <xf numFmtId="20" fontId="23" fillId="0" borderId="20" xfId="0" applyNumberFormat="1" applyFont="1" applyBorder="1" applyAlignment="1" quotePrefix="1">
      <alignment horizontal="right"/>
    </xf>
    <xf numFmtId="174" fontId="23" fillId="0" borderId="13" xfId="0" applyNumberFormat="1" applyFont="1" applyBorder="1" applyAlignment="1">
      <alignment horizontal="left"/>
    </xf>
    <xf numFmtId="175" fontId="30" fillId="0" borderId="16" xfId="42" applyNumberFormat="1" applyFont="1" applyBorder="1" applyAlignment="1">
      <alignment vertical="top"/>
    </xf>
    <xf numFmtId="174" fontId="23" fillId="0" borderId="15" xfId="0" applyNumberFormat="1" applyFont="1" applyBorder="1" applyAlignment="1">
      <alignment horizontal="left"/>
    </xf>
    <xf numFmtId="43" fontId="17" fillId="0" borderId="10" xfId="42" applyFont="1" applyBorder="1" applyAlignment="1">
      <alignment vertical="top"/>
    </xf>
    <xf numFmtId="43" fontId="24" fillId="0" borderId="10" xfId="42" applyFont="1" applyBorder="1" applyAlignment="1">
      <alignment/>
    </xf>
    <xf numFmtId="174" fontId="23" fillId="0" borderId="14" xfId="0" applyNumberFormat="1" applyFont="1" applyBorder="1" applyAlignment="1">
      <alignment horizontal="left"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/>
    </xf>
    <xf numFmtId="20" fontId="23" fillId="0" borderId="0" xfId="0" applyNumberFormat="1" applyFont="1" applyBorder="1" applyAlignment="1" quotePrefix="1">
      <alignment horizontal="right"/>
    </xf>
    <xf numFmtId="175" fontId="30" fillId="0" borderId="0" xfId="42" applyNumberFormat="1" applyFont="1" applyBorder="1" applyAlignment="1">
      <alignment vertical="top"/>
    </xf>
    <xf numFmtId="174" fontId="23" fillId="0" borderId="16" xfId="0" applyNumberFormat="1" applyFont="1" applyBorder="1" applyAlignment="1">
      <alignment vertical="top"/>
    </xf>
    <xf numFmtId="174" fontId="23" fillId="0" borderId="15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3" fillId="0" borderId="14" xfId="0" applyFont="1" applyBorder="1" applyAlignment="1">
      <alignment vertical="top"/>
    </xf>
    <xf numFmtId="172" fontId="50" fillId="0" borderId="20" xfId="42" applyNumberFormat="1" applyFont="1" applyBorder="1" applyAlignment="1">
      <alignment/>
    </xf>
    <xf numFmtId="0" fontId="51" fillId="0" borderId="12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  <xf numFmtId="172" fontId="50" fillId="0" borderId="13" xfId="42" applyNumberFormat="1" applyFont="1" applyBorder="1" applyAlignment="1">
      <alignment/>
    </xf>
    <xf numFmtId="172" fontId="52" fillId="0" borderId="15" xfId="42" applyNumberFormat="1" applyFont="1" applyBorder="1" applyAlignment="1">
      <alignment/>
    </xf>
    <xf numFmtId="172" fontId="1" fillId="0" borderId="16" xfId="42" applyNumberFormat="1" applyFont="1" applyBorder="1" applyAlignment="1">
      <alignment vertical="top"/>
    </xf>
    <xf numFmtId="172" fontId="0" fillId="0" borderId="16" xfId="42" applyNumberFormat="1" applyFont="1" applyBorder="1" applyAlignment="1">
      <alignment vertical="top"/>
    </xf>
    <xf numFmtId="172" fontId="0" fillId="0" borderId="16" xfId="42" applyNumberFormat="1" applyFont="1" applyBorder="1" applyAlignment="1">
      <alignment/>
    </xf>
    <xf numFmtId="172" fontId="51" fillId="0" borderId="21" xfId="42" applyNumberFormat="1" applyFont="1" applyBorder="1" applyAlignment="1">
      <alignment/>
    </xf>
    <xf numFmtId="4" fontId="50" fillId="0" borderId="12" xfId="42" applyNumberFormat="1" applyFont="1" applyBorder="1" applyAlignment="1">
      <alignment horizontal="center" vertical="top"/>
    </xf>
    <xf numFmtId="4" fontId="50" fillId="0" borderId="16" xfId="42" applyNumberFormat="1" applyFont="1" applyBorder="1" applyAlignment="1">
      <alignment horizontal="center" vertical="top"/>
    </xf>
    <xf numFmtId="4" fontId="50" fillId="0" borderId="10" xfId="42" applyNumberFormat="1" applyFont="1" applyBorder="1" applyAlignment="1">
      <alignment horizontal="center" vertical="top"/>
    </xf>
    <xf numFmtId="4" fontId="51" fillId="0" borderId="21" xfId="42" applyNumberFormat="1" applyFont="1" applyBorder="1" applyAlignment="1">
      <alignment horizontal="center" vertical="top"/>
    </xf>
    <xf numFmtId="172" fontId="51" fillId="0" borderId="24" xfId="42" applyNumberFormat="1" applyFont="1" applyBorder="1" applyAlignment="1">
      <alignment/>
    </xf>
    <xf numFmtId="175" fontId="20" fillId="0" borderId="13" xfId="42" applyNumberFormat="1" applyFont="1" applyBorder="1" applyAlignment="1">
      <alignment vertical="top"/>
    </xf>
    <xf numFmtId="175" fontId="20" fillId="0" borderId="15" xfId="42" applyNumberFormat="1" applyFont="1" applyBorder="1" applyAlignment="1">
      <alignment vertical="top"/>
    </xf>
    <xf numFmtId="175" fontId="20" fillId="0" borderId="14" xfId="42" applyNumberFormat="1" applyFont="1" applyBorder="1" applyAlignment="1">
      <alignment vertical="top"/>
    </xf>
    <xf numFmtId="173" fontId="20" fillId="0" borderId="12" xfId="42" applyNumberFormat="1" applyFont="1" applyBorder="1" applyAlignment="1">
      <alignment vertical="top"/>
    </xf>
    <xf numFmtId="173" fontId="20" fillId="0" borderId="16" xfId="42" applyNumberFormat="1" applyFont="1" applyBorder="1" applyAlignment="1">
      <alignment vertical="top"/>
    </xf>
    <xf numFmtId="173" fontId="28" fillId="0" borderId="21" xfId="42" applyNumberFormat="1" applyFont="1" applyBorder="1" applyAlignment="1">
      <alignment vertical="top"/>
    </xf>
    <xf numFmtId="172" fontId="20" fillId="0" borderId="20" xfId="42" applyNumberFormat="1" applyFont="1" applyBorder="1" applyAlignment="1">
      <alignment vertical="top"/>
    </xf>
    <xf numFmtId="172" fontId="20" fillId="0" borderId="11" xfId="42" applyNumberFormat="1" applyFont="1" applyBorder="1" applyAlignment="1">
      <alignment vertical="top"/>
    </xf>
    <xf numFmtId="172" fontId="53" fillId="0" borderId="12" xfId="42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43" fontId="50" fillId="0" borderId="0" xfId="0" applyNumberFormat="1" applyFont="1" applyBorder="1" applyAlignment="1">
      <alignment vertical="top"/>
    </xf>
    <xf numFmtId="43" fontId="17" fillId="0" borderId="0" xfId="42" applyFont="1" applyAlignment="1">
      <alignment/>
    </xf>
    <xf numFmtId="175" fontId="50" fillId="0" borderId="18" xfId="42" applyNumberFormat="1" applyFont="1" applyBorder="1" applyAlignment="1">
      <alignment/>
    </xf>
    <xf numFmtId="175" fontId="20" fillId="0" borderId="0" xfId="42" applyNumberFormat="1" applyFont="1" applyBorder="1" applyAlignment="1">
      <alignment vertical="top"/>
    </xf>
    <xf numFmtId="175" fontId="28" fillId="0" borderId="18" xfId="42" applyNumberFormat="1" applyFont="1" applyBorder="1" applyAlignment="1">
      <alignment horizontal="right" vertical="top"/>
    </xf>
    <xf numFmtId="175" fontId="20" fillId="0" borderId="18" xfId="42" applyNumberFormat="1" applyFont="1" applyBorder="1" applyAlignment="1">
      <alignment horizontal="right" vertical="top"/>
    </xf>
    <xf numFmtId="175" fontId="50" fillId="0" borderId="18" xfId="42" applyNumberFormat="1" applyFont="1" applyBorder="1" applyAlignment="1">
      <alignment vertical="top"/>
    </xf>
    <xf numFmtId="175" fontId="50" fillId="0" borderId="17" xfId="42" applyNumberFormat="1" applyFont="1" applyBorder="1" applyAlignment="1">
      <alignment vertical="top"/>
    </xf>
    <xf numFmtId="175" fontId="20" fillId="0" borderId="18" xfId="42" applyNumberFormat="1" applyFont="1" applyBorder="1" applyAlignment="1">
      <alignment horizontal="right" vertical="center"/>
    </xf>
    <xf numFmtId="175" fontId="50" fillId="0" borderId="18" xfId="42" applyNumberFormat="1" applyFont="1" applyBorder="1" applyAlignment="1">
      <alignment/>
    </xf>
    <xf numFmtId="175" fontId="28" fillId="0" borderId="18" xfId="42" applyNumberFormat="1" applyFont="1" applyBorder="1" applyAlignment="1">
      <alignment horizontal="right" vertical="center"/>
    </xf>
    <xf numFmtId="175" fontId="51" fillId="0" borderId="24" xfId="42" applyNumberFormat="1" applyFont="1" applyBorder="1" applyAlignment="1">
      <alignment vertical="top"/>
    </xf>
    <xf numFmtId="0" fontId="31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72" fontId="28" fillId="0" borderId="0" xfId="42" applyNumberFormat="1" applyFont="1" applyBorder="1" applyAlignment="1">
      <alignment horizontal="center" vertical="top"/>
    </xf>
    <xf numFmtId="172" fontId="28" fillId="0" borderId="18" xfId="42" applyNumberFormat="1" applyFont="1" applyBorder="1" applyAlignment="1">
      <alignment horizontal="center" vertical="top"/>
    </xf>
    <xf numFmtId="172" fontId="28" fillId="0" borderId="15" xfId="42" applyNumberFormat="1" applyFont="1" applyBorder="1" applyAlignment="1">
      <alignment horizontal="center" vertical="top"/>
    </xf>
    <xf numFmtId="172" fontId="28" fillId="0" borderId="17" xfId="42" applyNumberFormat="1" applyFont="1" applyBorder="1" applyAlignment="1">
      <alignment horizontal="center" vertical="top"/>
    </xf>
    <xf numFmtId="172" fontId="28" fillId="0" borderId="13" xfId="42" applyNumberFormat="1" applyFont="1" applyBorder="1" applyAlignment="1">
      <alignment horizontal="center" vertical="top"/>
    </xf>
    <xf numFmtId="172" fontId="28" fillId="0" borderId="20" xfId="42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NumberFormat="1" applyFont="1" applyFill="1" applyBorder="1" applyAlignment="1" applyProtection="1">
      <alignment horizontal="center"/>
      <protection/>
    </xf>
    <xf numFmtId="172" fontId="21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00390625" style="3" customWidth="1"/>
    <col min="2" max="2" width="14.28125" style="3" bestFit="1" customWidth="1"/>
    <col min="3" max="3" width="16.140625" style="3" customWidth="1"/>
    <col min="4" max="4" width="12.140625" style="3" bestFit="1" customWidth="1"/>
    <col min="5" max="5" width="14.28125" style="3" customWidth="1"/>
    <col min="6" max="6" width="11.28125" style="3" customWidth="1"/>
    <col min="7" max="7" width="11.00390625" style="3" customWidth="1"/>
    <col min="8" max="16384" width="9.140625" style="3" customWidth="1"/>
  </cols>
  <sheetData>
    <row r="1" spans="1:7" ht="18.75">
      <c r="A1" s="219" t="s">
        <v>46</v>
      </c>
      <c r="B1" s="219"/>
      <c r="C1" s="219"/>
      <c r="D1" s="219"/>
      <c r="E1" s="219"/>
      <c r="F1" s="219"/>
      <c r="G1" s="219"/>
    </row>
    <row r="2" spans="1:7" ht="15.75">
      <c r="A2" s="4"/>
      <c r="B2" s="4"/>
      <c r="C2" s="5"/>
      <c r="D2" s="4"/>
      <c r="E2" s="4"/>
      <c r="F2" s="6" t="s">
        <v>47</v>
      </c>
      <c r="G2" s="4"/>
    </row>
    <row r="3" spans="1:7" ht="15.75">
      <c r="A3" s="7"/>
      <c r="B3" s="8" t="s">
        <v>48</v>
      </c>
      <c r="C3" s="9" t="s">
        <v>49</v>
      </c>
      <c r="D3" s="10" t="s">
        <v>50</v>
      </c>
      <c r="E3" s="10" t="s">
        <v>51</v>
      </c>
      <c r="F3" s="220" t="s">
        <v>52</v>
      </c>
      <c r="G3" s="221"/>
    </row>
    <row r="4" spans="1:7" ht="15.75">
      <c r="A4" s="1"/>
      <c r="B4" s="11"/>
      <c r="C4" s="12"/>
      <c r="D4" s="11"/>
      <c r="E4" s="11"/>
      <c r="F4" s="2"/>
      <c r="G4" s="11"/>
    </row>
    <row r="5" spans="1:9" ht="15.75">
      <c r="A5" s="19" t="s">
        <v>115</v>
      </c>
      <c r="B5" s="107">
        <v>57.27974790882146</v>
      </c>
      <c r="C5" s="167">
        <v>694.693722176194</v>
      </c>
      <c r="D5" s="22">
        <f>+B5+C5</f>
        <v>751.9734700850155</v>
      </c>
      <c r="E5" s="27">
        <f>+C5-B5</f>
        <v>637.4139742673725</v>
      </c>
      <c r="F5" s="168" t="s">
        <v>53</v>
      </c>
      <c r="G5" s="169">
        <f>C5/B5</f>
        <v>12.12808623533077</v>
      </c>
      <c r="I5" s="151"/>
    </row>
    <row r="6" spans="1:9" ht="15.75">
      <c r="A6" s="20" t="s">
        <v>54</v>
      </c>
      <c r="B6" s="170">
        <f>+B5*100/D5</f>
        <v>7.617256484107826</v>
      </c>
      <c r="C6" s="170">
        <f>+C5*100/D5</f>
        <v>92.38274351589217</v>
      </c>
      <c r="D6" s="23"/>
      <c r="E6" s="28"/>
      <c r="F6" s="25"/>
      <c r="G6" s="171"/>
      <c r="I6" s="151"/>
    </row>
    <row r="7" spans="1:7" ht="15.75">
      <c r="A7" s="21"/>
      <c r="B7" s="172"/>
      <c r="C7" s="173"/>
      <c r="D7" s="24"/>
      <c r="E7" s="29"/>
      <c r="F7" s="26"/>
      <c r="G7" s="174"/>
    </row>
    <row r="8" spans="1:7" ht="15.75">
      <c r="A8" s="14" t="s">
        <v>116</v>
      </c>
      <c r="B8" s="107">
        <v>60.79921361586</v>
      </c>
      <c r="C8" s="107">
        <v>661.245394315827</v>
      </c>
      <c r="D8" s="22">
        <f>+B8+C8</f>
        <v>722.044607931687</v>
      </c>
      <c r="E8" s="27">
        <f>+C8-B8</f>
        <v>600.4461806999669</v>
      </c>
      <c r="F8" s="168" t="s">
        <v>53</v>
      </c>
      <c r="G8" s="169">
        <f>C8/B8</f>
        <v>10.875887285215404</v>
      </c>
    </row>
    <row r="9" spans="1:7" ht="15.75">
      <c r="A9" s="15" t="s">
        <v>54</v>
      </c>
      <c r="B9" s="170">
        <f>+B8*100/D8</f>
        <v>8.420423468021001</v>
      </c>
      <c r="C9" s="170">
        <f>+C8*100/D8</f>
        <v>91.579576531979</v>
      </c>
      <c r="D9" s="25"/>
      <c r="E9" s="30"/>
      <c r="F9" s="25"/>
      <c r="G9" s="175"/>
    </row>
    <row r="10" spans="1:7" ht="15.75">
      <c r="A10" s="1"/>
      <c r="B10" s="31"/>
      <c r="C10" s="31"/>
      <c r="D10" s="26"/>
      <c r="E10" s="31"/>
      <c r="F10" s="26"/>
      <c r="G10" s="176"/>
    </row>
    <row r="11" spans="1:7" ht="15.75">
      <c r="A11" s="14" t="s">
        <v>126</v>
      </c>
      <c r="B11" s="167">
        <v>118.85096048540001</v>
      </c>
      <c r="C11" s="208">
        <v>999.342707532877</v>
      </c>
      <c r="D11" s="27">
        <f>+B11+C11</f>
        <v>1118.1936680182769</v>
      </c>
      <c r="E11" s="27">
        <f>+C11-B11</f>
        <v>880.4917470474769</v>
      </c>
      <c r="F11" s="177" t="s">
        <v>53</v>
      </c>
      <c r="G11" s="169">
        <f>C11/B11</f>
        <v>8.408368796107787</v>
      </c>
    </row>
    <row r="12" spans="1:7" ht="15.75">
      <c r="A12" s="15" t="s">
        <v>54</v>
      </c>
      <c r="B12" s="170">
        <f>+B11*100/D11</f>
        <v>10.6288350475132</v>
      </c>
      <c r="C12" s="178">
        <f>+C11*100/D11</f>
        <v>89.37116495248681</v>
      </c>
      <c r="D12" s="30"/>
      <c r="E12" s="30"/>
      <c r="F12" s="25"/>
      <c r="G12" s="175"/>
    </row>
    <row r="13" spans="1:7" ht="15.75">
      <c r="A13" s="1"/>
      <c r="B13" s="31"/>
      <c r="C13" s="26"/>
      <c r="D13" s="31"/>
      <c r="E13" s="31"/>
      <c r="F13" s="26"/>
      <c r="G13" s="176"/>
    </row>
    <row r="14" spans="1:7" ht="47.25">
      <c r="A14" s="16" t="s">
        <v>117</v>
      </c>
      <c r="B14" s="179">
        <f>+B8/B5*100-100</f>
        <v>6.144345664092057</v>
      </c>
      <c r="C14" s="179">
        <f>+C8/C5*100-100</f>
        <v>-4.814830880519111</v>
      </c>
      <c r="D14" s="180">
        <f>D8/D5*100-100</f>
        <v>-3.9800422945698983</v>
      </c>
      <c r="E14" s="180">
        <f>E8/E5*100-100</f>
        <v>-5.799652197756629</v>
      </c>
      <c r="F14" s="25"/>
      <c r="G14" s="175"/>
    </row>
    <row r="15" spans="1:7" ht="15.75">
      <c r="A15" s="17"/>
      <c r="B15" s="181"/>
      <c r="C15" s="182"/>
      <c r="D15" s="182"/>
      <c r="E15" s="182"/>
      <c r="F15" s="26"/>
      <c r="G15" s="176"/>
    </row>
    <row r="16" spans="1:7" ht="47.25">
      <c r="A16" s="16" t="s">
        <v>118</v>
      </c>
      <c r="B16" s="179">
        <f>+B11/B8*100-100</f>
        <v>95.48108177240752</v>
      </c>
      <c r="C16" s="179">
        <f>+C11/C8*100-100</f>
        <v>51.13038459298011</v>
      </c>
      <c r="D16" s="180">
        <f>D11/D8*100-100</f>
        <v>54.86490110650749</v>
      </c>
      <c r="E16" s="180">
        <f>E11/E8*100-100</f>
        <v>46.63957825846245</v>
      </c>
      <c r="F16" s="25"/>
      <c r="G16" s="175"/>
    </row>
    <row r="17" spans="1:7" ht="15.75">
      <c r="A17" s="1"/>
      <c r="B17" s="1"/>
      <c r="C17" s="11"/>
      <c r="D17" s="11"/>
      <c r="E17" s="11"/>
      <c r="F17" s="2"/>
      <c r="G17" s="11"/>
    </row>
    <row r="20" spans="2:7" ht="15.75">
      <c r="B20" s="33"/>
      <c r="C20" s="32"/>
      <c r="D20" s="13"/>
      <c r="E20" s="13"/>
      <c r="F20" s="13"/>
      <c r="G20" s="13"/>
    </row>
    <row r="21" spans="2:7" ht="15.75">
      <c r="B21" s="13"/>
      <c r="C21" s="13"/>
      <c r="D21" s="34"/>
      <c r="E21" s="34"/>
      <c r="F21" s="13"/>
      <c r="G21" s="13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28125" style="44" customWidth="1"/>
    <col min="2" max="2" width="22.00390625" style="44" customWidth="1"/>
    <col min="3" max="3" width="8.28125" style="44" customWidth="1"/>
    <col min="4" max="4" width="12.7109375" style="44" bestFit="1" customWidth="1"/>
    <col min="5" max="5" width="14.140625" style="44" customWidth="1"/>
    <col min="6" max="6" width="11.57421875" style="44" bestFit="1" customWidth="1"/>
    <col min="7" max="7" width="12.7109375" style="44" bestFit="1" customWidth="1"/>
    <col min="8" max="8" width="13.421875" style="47" bestFit="1" customWidth="1"/>
    <col min="9" max="9" width="14.00390625" style="44" bestFit="1" customWidth="1"/>
    <col min="10" max="10" width="13.140625" style="73" bestFit="1" customWidth="1"/>
    <col min="11" max="11" width="19.00390625" style="47" bestFit="1" customWidth="1"/>
    <col min="12" max="12" width="15.7109375" style="44" bestFit="1" customWidth="1"/>
    <col min="13" max="16384" width="9.140625" style="44" customWidth="1"/>
  </cols>
  <sheetData>
    <row r="1" spans="1:11" ht="15.75">
      <c r="A1" s="222" t="s">
        <v>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5.75">
      <c r="A2" s="222" t="s">
        <v>119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0" ht="15.75">
      <c r="A3" s="45"/>
      <c r="B3" s="45"/>
      <c r="C3" s="45"/>
      <c r="D3" s="45"/>
      <c r="E3" s="45" t="s">
        <v>58</v>
      </c>
      <c r="F3" s="45"/>
      <c r="G3" s="45"/>
      <c r="H3" s="210"/>
      <c r="I3" s="45" t="s">
        <v>59</v>
      </c>
      <c r="J3" s="46"/>
    </row>
    <row r="4" spans="1:11" s="52" customFormat="1" ht="15.75">
      <c r="A4" s="48" t="s">
        <v>0</v>
      </c>
      <c r="B4" s="49" t="s">
        <v>1</v>
      </c>
      <c r="C4" s="49"/>
      <c r="D4" s="225" t="s">
        <v>71</v>
      </c>
      <c r="E4" s="227"/>
      <c r="F4" s="225" t="s">
        <v>71</v>
      </c>
      <c r="G4" s="226"/>
      <c r="H4" s="225" t="s">
        <v>84</v>
      </c>
      <c r="I4" s="226"/>
      <c r="J4" s="50" t="s">
        <v>55</v>
      </c>
      <c r="K4" s="51" t="s">
        <v>69</v>
      </c>
    </row>
    <row r="5" spans="1:11" ht="15.75">
      <c r="A5" s="53"/>
      <c r="B5" s="54"/>
      <c r="C5" s="55" t="s">
        <v>2</v>
      </c>
      <c r="D5" s="223" t="s">
        <v>60</v>
      </c>
      <c r="E5" s="224"/>
      <c r="F5" s="223" t="s">
        <v>120</v>
      </c>
      <c r="G5" s="224"/>
      <c r="H5" s="223" t="s">
        <v>120</v>
      </c>
      <c r="I5" s="224"/>
      <c r="J5" s="56" t="s">
        <v>56</v>
      </c>
      <c r="K5" s="166" t="s">
        <v>120</v>
      </c>
    </row>
    <row r="6" spans="1:11" ht="15.75">
      <c r="A6" s="57"/>
      <c r="B6" s="58"/>
      <c r="C6" s="58"/>
      <c r="D6" s="75" t="s">
        <v>3</v>
      </c>
      <c r="E6" s="76" t="s">
        <v>4</v>
      </c>
      <c r="F6" s="75" t="s">
        <v>3</v>
      </c>
      <c r="G6" s="76" t="s">
        <v>4</v>
      </c>
      <c r="H6" s="211" t="s">
        <v>3</v>
      </c>
      <c r="I6" s="76" t="s">
        <v>4</v>
      </c>
      <c r="J6" s="56"/>
      <c r="K6" s="59" t="s">
        <v>82</v>
      </c>
    </row>
    <row r="7" spans="1:13" ht="15.75">
      <c r="A7" s="60">
        <v>1</v>
      </c>
      <c r="B7" s="133" t="s">
        <v>65</v>
      </c>
      <c r="C7" s="134"/>
      <c r="D7" s="183"/>
      <c r="E7" s="183">
        <v>53651598.20518</v>
      </c>
      <c r="F7" s="146"/>
      <c r="G7" s="186">
        <v>17033340.24206</v>
      </c>
      <c r="H7" s="214"/>
      <c r="I7" s="183">
        <v>34269968.70052</v>
      </c>
      <c r="J7" s="192">
        <f>I7/G7*100-100</f>
        <v>101.19347241064341</v>
      </c>
      <c r="K7" s="141">
        <f>+I7*100/$I$38</f>
        <v>28.834406184483313</v>
      </c>
      <c r="L7" s="74"/>
      <c r="M7" s="74"/>
    </row>
    <row r="8" spans="1:11" ht="15.75">
      <c r="A8" s="63">
        <v>2</v>
      </c>
      <c r="B8" s="135" t="s">
        <v>64</v>
      </c>
      <c r="C8" s="136"/>
      <c r="D8" s="153"/>
      <c r="E8" s="153">
        <v>544.69622</v>
      </c>
      <c r="F8" s="77"/>
      <c r="G8" s="147">
        <v>442.8</v>
      </c>
      <c r="H8" s="215"/>
      <c r="I8" s="52">
        <v>31975586.493830003</v>
      </c>
      <c r="J8" s="193">
        <f aca="true" t="shared" si="0" ref="J8:J38">I8/G8*100-100</f>
        <v>7221125.495444896</v>
      </c>
      <c r="K8" s="142">
        <f aca="true" t="shared" si="1" ref="K8:K38">+I8*100/$I$38</f>
        <v>26.903936125747993</v>
      </c>
    </row>
    <row r="9" spans="1:11" ht="15.75">
      <c r="A9" s="63">
        <v>3</v>
      </c>
      <c r="B9" s="136" t="s">
        <v>5</v>
      </c>
      <c r="C9" s="136"/>
      <c r="D9" s="153"/>
      <c r="E9" s="153">
        <v>8529221.1185</v>
      </c>
      <c r="F9" s="77"/>
      <c r="G9" s="67">
        <v>3941145.42674</v>
      </c>
      <c r="H9" s="212"/>
      <c r="I9" s="68">
        <v>5844287.485990001</v>
      </c>
      <c r="J9" s="193">
        <f t="shared" si="0"/>
        <v>48.289059478432506</v>
      </c>
      <c r="K9" s="142">
        <f t="shared" si="1"/>
        <v>4.917324573668826</v>
      </c>
    </row>
    <row r="10" spans="1:11" ht="15.75">
      <c r="A10" s="63">
        <v>4</v>
      </c>
      <c r="B10" s="136" t="s">
        <v>6</v>
      </c>
      <c r="C10" s="136" t="s">
        <v>7</v>
      </c>
      <c r="D10" s="153">
        <v>440656.427563399</v>
      </c>
      <c r="E10" s="153">
        <v>7244050.4344</v>
      </c>
      <c r="F10" s="148">
        <v>265948.279449165</v>
      </c>
      <c r="G10" s="147">
        <v>3527921.3442</v>
      </c>
      <c r="H10" s="216">
        <v>221603.357090492</v>
      </c>
      <c r="I10" s="153">
        <v>4397833.19375</v>
      </c>
      <c r="J10" s="193">
        <f t="shared" si="0"/>
        <v>24.657915091564007</v>
      </c>
      <c r="K10" s="142">
        <f t="shared" si="1"/>
        <v>3.700292514077109</v>
      </c>
    </row>
    <row r="11" spans="1:11" ht="15.75">
      <c r="A11" s="63">
        <v>5</v>
      </c>
      <c r="B11" s="136" t="s">
        <v>62</v>
      </c>
      <c r="C11" s="136"/>
      <c r="D11" s="153"/>
      <c r="E11" s="153">
        <v>7169161.93027</v>
      </c>
      <c r="F11" s="77"/>
      <c r="G11" s="69">
        <v>3356117.55066</v>
      </c>
      <c r="H11" s="212"/>
      <c r="I11" s="68">
        <v>4185813.8397</v>
      </c>
      <c r="J11" s="193">
        <f t="shared" si="0"/>
        <v>24.72190787467605</v>
      </c>
      <c r="K11" s="142">
        <f t="shared" si="1"/>
        <v>3.521901566974881</v>
      </c>
    </row>
    <row r="12" spans="1:11" ht="15.75">
      <c r="A12" s="63">
        <v>6</v>
      </c>
      <c r="B12" s="136" t="s">
        <v>8</v>
      </c>
      <c r="C12" s="136" t="s">
        <v>9</v>
      </c>
      <c r="D12" s="153">
        <v>11863527.440017708</v>
      </c>
      <c r="E12" s="153">
        <v>5319176.459500003</v>
      </c>
      <c r="F12" s="78">
        <v>6569750.5001983605</v>
      </c>
      <c r="G12" s="67">
        <v>3040241.5267299996</v>
      </c>
      <c r="H12" s="212">
        <v>6049212.610039711</v>
      </c>
      <c r="I12" s="108">
        <v>3848625.5665499996</v>
      </c>
      <c r="J12" s="193">
        <f t="shared" si="0"/>
        <v>26.589467735133397</v>
      </c>
      <c r="K12" s="142">
        <f t="shared" si="1"/>
        <v>3.2381947531865136</v>
      </c>
    </row>
    <row r="13" spans="1:11" ht="15.75">
      <c r="A13" s="63">
        <v>7</v>
      </c>
      <c r="B13" s="136" t="s">
        <v>112</v>
      </c>
      <c r="C13" s="136"/>
      <c r="D13" s="153"/>
      <c r="E13" s="153">
        <v>4042388.4598399997</v>
      </c>
      <c r="F13" s="77"/>
      <c r="G13" s="67">
        <v>2171366.21292</v>
      </c>
      <c r="H13" s="212"/>
      <c r="I13" s="68">
        <v>2635181.4334</v>
      </c>
      <c r="J13" s="193">
        <f t="shared" si="0"/>
        <v>21.360524895350224</v>
      </c>
      <c r="K13" s="142">
        <f t="shared" si="1"/>
        <v>2.2172150924465717</v>
      </c>
    </row>
    <row r="14" spans="1:11" ht="15.75">
      <c r="A14" s="63">
        <v>8</v>
      </c>
      <c r="B14" s="147" t="s">
        <v>83</v>
      </c>
      <c r="C14" s="136"/>
      <c r="D14" s="153"/>
      <c r="E14" s="153">
        <v>2246131.5404</v>
      </c>
      <c r="F14" s="78"/>
      <c r="G14" s="44">
        <v>389243.52416</v>
      </c>
      <c r="H14" s="212"/>
      <c r="I14" s="153">
        <v>2414766.01295</v>
      </c>
      <c r="J14" s="193">
        <f t="shared" si="0"/>
        <v>520.3741008051817</v>
      </c>
      <c r="K14" s="142">
        <f t="shared" si="1"/>
        <v>2.031759779717251</v>
      </c>
    </row>
    <row r="15" spans="1:11" ht="15.75">
      <c r="A15" s="63">
        <v>9</v>
      </c>
      <c r="B15" s="136" t="s">
        <v>11</v>
      </c>
      <c r="C15" s="136" t="s">
        <v>12</v>
      </c>
      <c r="D15" s="153">
        <v>8857341.5</v>
      </c>
      <c r="E15" s="153">
        <v>7022493.4666</v>
      </c>
      <c r="F15" s="148">
        <v>4775983</v>
      </c>
      <c r="G15" s="147">
        <v>3817640.924</v>
      </c>
      <c r="H15" s="216">
        <v>2606702.79980469</v>
      </c>
      <c r="I15" s="153">
        <v>2287212.7125</v>
      </c>
      <c r="J15" s="193">
        <f t="shared" si="0"/>
        <v>-40.08832265703154</v>
      </c>
      <c r="K15" s="142">
        <f t="shared" si="1"/>
        <v>1.9244377186004886</v>
      </c>
    </row>
    <row r="16" spans="1:11" ht="15.75">
      <c r="A16" s="63">
        <v>10</v>
      </c>
      <c r="B16" s="137" t="s">
        <v>13</v>
      </c>
      <c r="C16" s="136"/>
      <c r="D16" s="153"/>
      <c r="E16" s="153">
        <v>4229918.17495</v>
      </c>
      <c r="F16" s="77"/>
      <c r="G16" s="67">
        <v>1648890.42212</v>
      </c>
      <c r="H16" s="212"/>
      <c r="I16" s="68">
        <v>2582596.78156</v>
      </c>
      <c r="J16" s="193">
        <f t="shared" si="0"/>
        <v>56.62634380758436</v>
      </c>
      <c r="K16" s="142">
        <f t="shared" si="1"/>
        <v>2.1729708965012984</v>
      </c>
    </row>
    <row r="17" spans="1:11" ht="15.75">
      <c r="A17" s="63">
        <v>11</v>
      </c>
      <c r="B17" s="136" t="s">
        <v>14</v>
      </c>
      <c r="C17" s="136" t="s">
        <v>12</v>
      </c>
      <c r="D17" s="153">
        <v>11920735.719331186</v>
      </c>
      <c r="E17" s="153">
        <v>3797139.854</v>
      </c>
      <c r="F17" s="77">
        <v>8785722.899793092</v>
      </c>
      <c r="G17" s="67">
        <v>2775396.6699900003</v>
      </c>
      <c r="H17" s="212">
        <v>6598234.158799349</v>
      </c>
      <c r="I17" s="44">
        <v>1851739.55826</v>
      </c>
      <c r="J17" s="193">
        <f t="shared" si="0"/>
        <v>-33.28018375597922</v>
      </c>
      <c r="K17" s="142">
        <f t="shared" si="1"/>
        <v>1.5580349966860159</v>
      </c>
    </row>
    <row r="18" spans="1:11" ht="15.75">
      <c r="A18" s="63">
        <v>12</v>
      </c>
      <c r="B18" s="136" t="s">
        <v>16</v>
      </c>
      <c r="C18" s="136"/>
      <c r="D18" s="153"/>
      <c r="E18" s="153">
        <v>2544546.82278</v>
      </c>
      <c r="F18" s="77"/>
      <c r="G18" s="147">
        <v>1561187.01275</v>
      </c>
      <c r="H18" s="212"/>
      <c r="I18" s="153">
        <v>1568307.60898</v>
      </c>
      <c r="J18" s="193">
        <f t="shared" si="0"/>
        <v>0.4561014261486207</v>
      </c>
      <c r="K18" s="142">
        <f t="shared" si="1"/>
        <v>1.3195582118771816</v>
      </c>
    </row>
    <row r="19" spans="1:11" ht="15.75">
      <c r="A19" s="63">
        <v>13</v>
      </c>
      <c r="B19" s="136" t="s">
        <v>15</v>
      </c>
      <c r="C19" s="136"/>
      <c r="D19" s="153"/>
      <c r="E19" s="153">
        <v>3290506.9815200004</v>
      </c>
      <c r="F19" s="77"/>
      <c r="G19" s="67">
        <v>1628037.67683</v>
      </c>
      <c r="H19" s="212"/>
      <c r="I19" s="68">
        <v>1668766.21564</v>
      </c>
      <c r="J19" s="193">
        <f t="shared" si="0"/>
        <v>2.501695101387554</v>
      </c>
      <c r="K19" s="142">
        <f t="shared" si="1"/>
        <v>1.4040830707842669</v>
      </c>
    </row>
    <row r="20" spans="1:11" ht="15.75">
      <c r="A20" s="63">
        <v>14</v>
      </c>
      <c r="B20" s="136" t="s">
        <v>128</v>
      </c>
      <c r="C20" s="136"/>
      <c r="D20" s="153"/>
      <c r="E20" s="153">
        <v>1965045.89274</v>
      </c>
      <c r="F20" s="77"/>
      <c r="G20" s="67">
        <v>834553.95394</v>
      </c>
      <c r="H20" s="212"/>
      <c r="I20" s="68">
        <v>1203808.74769</v>
      </c>
      <c r="J20" s="193">
        <f>I20/G20*100-100</f>
        <v>44.245766496787496</v>
      </c>
      <c r="K20" s="142">
        <f>+I20*100/$I$38</f>
        <v>1.012872544549507</v>
      </c>
    </row>
    <row r="21" spans="1:11" ht="15.75">
      <c r="A21" s="63">
        <v>15</v>
      </c>
      <c r="B21" s="136" t="s">
        <v>22</v>
      </c>
      <c r="C21" s="136"/>
      <c r="D21" s="153"/>
      <c r="E21" s="153">
        <v>1795431.09785</v>
      </c>
      <c r="F21" s="77"/>
      <c r="G21" s="187">
        <v>954038.5710499999</v>
      </c>
      <c r="H21" s="212"/>
      <c r="I21" s="68">
        <v>993827.65567</v>
      </c>
      <c r="J21" s="193">
        <f t="shared" si="0"/>
        <v>4.170594966219127</v>
      </c>
      <c r="K21" s="142">
        <f t="shared" si="1"/>
        <v>0.8361965705713288</v>
      </c>
    </row>
    <row r="22" spans="1:11" ht="15.75">
      <c r="A22" s="63">
        <v>16</v>
      </c>
      <c r="B22" s="136" t="s">
        <v>10</v>
      </c>
      <c r="C22" s="136"/>
      <c r="D22" s="153"/>
      <c r="E22" s="153">
        <v>2150431.5760299996</v>
      </c>
      <c r="F22" s="77"/>
      <c r="G22" s="67">
        <v>1705156.1136800004</v>
      </c>
      <c r="H22" s="212"/>
      <c r="I22" s="68">
        <v>811289.0372000001</v>
      </c>
      <c r="J22" s="193">
        <f t="shared" si="0"/>
        <v>-52.42142166976675</v>
      </c>
      <c r="K22" s="142">
        <f t="shared" si="1"/>
        <v>0.6826104171868776</v>
      </c>
    </row>
    <row r="23" spans="1:11" ht="15.75">
      <c r="A23" s="63">
        <v>17</v>
      </c>
      <c r="B23" s="136" t="s">
        <v>19</v>
      </c>
      <c r="C23" s="136"/>
      <c r="D23" s="153"/>
      <c r="E23" s="153">
        <v>1695037.98507</v>
      </c>
      <c r="F23" s="77"/>
      <c r="G23" s="67">
        <v>960846.4454399999</v>
      </c>
      <c r="H23" s="213">
        <v>2309489.964903036</v>
      </c>
      <c r="I23" s="44">
        <v>704886.86451</v>
      </c>
      <c r="J23" s="193">
        <f t="shared" si="0"/>
        <v>-26.638968395495127</v>
      </c>
      <c r="K23" s="142">
        <f t="shared" si="1"/>
        <v>0.5930847017400338</v>
      </c>
    </row>
    <row r="24" spans="1:11" ht="15.75">
      <c r="A24" s="63">
        <v>18</v>
      </c>
      <c r="B24" s="136" t="s">
        <v>24</v>
      </c>
      <c r="C24" s="136"/>
      <c r="D24" s="153"/>
      <c r="E24" s="153">
        <v>610908.3598800002</v>
      </c>
      <c r="F24" s="77"/>
      <c r="G24" s="67">
        <v>316839.0934399999</v>
      </c>
      <c r="H24" s="212"/>
      <c r="I24" s="44">
        <v>663553.7849199999</v>
      </c>
      <c r="J24" s="193">
        <f t="shared" si="0"/>
        <v>109.4292650934054</v>
      </c>
      <c r="K24" s="142">
        <f t="shared" si="1"/>
        <v>0.5583074652573067</v>
      </c>
    </row>
    <row r="25" spans="1:11" ht="15.75">
      <c r="A25" s="63">
        <v>19</v>
      </c>
      <c r="B25" s="136" t="s">
        <v>17</v>
      </c>
      <c r="C25" s="136"/>
      <c r="D25" s="153"/>
      <c r="E25" s="153">
        <v>795560.0244600001</v>
      </c>
      <c r="F25" s="77"/>
      <c r="G25" s="43">
        <v>536086.15935</v>
      </c>
      <c r="H25" s="213"/>
      <c r="I25" s="44">
        <v>664886.07132</v>
      </c>
      <c r="J25" s="193">
        <f t="shared" si="0"/>
        <v>24.025972266504496</v>
      </c>
      <c r="K25" s="142">
        <f t="shared" si="1"/>
        <v>0.5594284376033095</v>
      </c>
    </row>
    <row r="26" spans="1:11" ht="15.75">
      <c r="A26" s="63">
        <v>20</v>
      </c>
      <c r="B26" s="137" t="s">
        <v>72</v>
      </c>
      <c r="C26" s="136" t="s">
        <v>12</v>
      </c>
      <c r="D26" s="153">
        <v>7682498</v>
      </c>
      <c r="E26" s="153">
        <v>1125089.285</v>
      </c>
      <c r="F26" s="148">
        <v>3330166</v>
      </c>
      <c r="G26" s="147">
        <v>402326.44</v>
      </c>
      <c r="H26" s="216">
        <v>3526975</v>
      </c>
      <c r="I26" s="153">
        <v>641347.886</v>
      </c>
      <c r="J26" s="193">
        <f t="shared" si="0"/>
        <v>59.40982799937288</v>
      </c>
      <c r="K26" s="142">
        <f t="shared" si="1"/>
        <v>0.5396236457666533</v>
      </c>
    </row>
    <row r="27" spans="1:11" ht="15.75">
      <c r="A27" s="63">
        <v>21</v>
      </c>
      <c r="B27" s="136" t="s">
        <v>73</v>
      </c>
      <c r="C27" s="136"/>
      <c r="D27" s="153"/>
      <c r="E27" s="153">
        <v>927407.09875</v>
      </c>
      <c r="F27" s="78"/>
      <c r="G27" s="43">
        <v>563023.338</v>
      </c>
      <c r="H27" s="212"/>
      <c r="I27" s="153">
        <v>415331.92206</v>
      </c>
      <c r="J27" s="193">
        <f t="shared" si="0"/>
        <v>-26.2318461726004</v>
      </c>
      <c r="K27" s="142">
        <f t="shared" si="1"/>
        <v>0.3494560922046739</v>
      </c>
    </row>
    <row r="28" spans="1:11" ht="15.75">
      <c r="A28" s="63">
        <v>22</v>
      </c>
      <c r="B28" s="147" t="s">
        <v>70</v>
      </c>
      <c r="C28" s="136"/>
      <c r="D28" s="153"/>
      <c r="E28" s="153">
        <v>387175.81203000003</v>
      </c>
      <c r="F28" s="77"/>
      <c r="G28" s="43">
        <v>123678.86816</v>
      </c>
      <c r="H28" s="212"/>
      <c r="I28" s="52">
        <v>344992.92725</v>
      </c>
      <c r="J28" s="193">
        <f t="shared" si="0"/>
        <v>178.94250034993206</v>
      </c>
      <c r="K28" s="142">
        <f t="shared" si="1"/>
        <v>0.2902735710683465</v>
      </c>
    </row>
    <row r="29" spans="1:11" ht="15.75">
      <c r="A29" s="63">
        <v>23</v>
      </c>
      <c r="B29" s="137" t="s">
        <v>74</v>
      </c>
      <c r="C29" s="136" t="s">
        <v>12</v>
      </c>
      <c r="D29" s="153">
        <v>66980.2299787551</v>
      </c>
      <c r="E29" s="153">
        <v>918861.90514</v>
      </c>
      <c r="F29" s="149">
        <v>9834.5</v>
      </c>
      <c r="G29" s="187">
        <v>147430.69942999998</v>
      </c>
      <c r="H29" s="212">
        <v>32736.0999985337</v>
      </c>
      <c r="I29" s="68">
        <v>436570.70349</v>
      </c>
      <c r="J29" s="193">
        <f t="shared" si="0"/>
        <v>196.1192649684766</v>
      </c>
      <c r="K29" s="142">
        <f t="shared" si="1"/>
        <v>0.367326188788882</v>
      </c>
    </row>
    <row r="30" spans="1:11" ht="15.75">
      <c r="A30" s="63">
        <v>24</v>
      </c>
      <c r="B30" s="136" t="s">
        <v>25</v>
      </c>
      <c r="C30" s="136"/>
      <c r="D30" s="153"/>
      <c r="E30" s="153">
        <v>503592.64766</v>
      </c>
      <c r="F30" s="77"/>
      <c r="G30" s="43">
        <v>163097.03709</v>
      </c>
      <c r="H30" s="212"/>
      <c r="I30" s="52">
        <v>295357.15826</v>
      </c>
      <c r="J30" s="193">
        <f t="shared" si="0"/>
        <v>81.0929024400464</v>
      </c>
      <c r="K30" s="142">
        <f t="shared" si="1"/>
        <v>0.2485105354249809</v>
      </c>
    </row>
    <row r="31" spans="1:11" ht="15.75">
      <c r="A31" s="63">
        <v>25</v>
      </c>
      <c r="B31" s="136" t="s">
        <v>20</v>
      </c>
      <c r="C31" s="136" t="s">
        <v>12</v>
      </c>
      <c r="D31" s="153">
        <v>4163000</v>
      </c>
      <c r="E31" s="153">
        <v>564513.3057</v>
      </c>
      <c r="F31" s="148">
        <v>1679000</v>
      </c>
      <c r="G31" s="147">
        <v>239260.63645</v>
      </c>
      <c r="H31" s="209">
        <v>2245500</v>
      </c>
      <c r="I31" s="52">
        <v>333030.43974999996</v>
      </c>
      <c r="J31" s="193">
        <f t="shared" si="0"/>
        <v>39.191487864990165</v>
      </c>
      <c r="K31" s="142">
        <f t="shared" si="1"/>
        <v>0.2802084546812816</v>
      </c>
    </row>
    <row r="32" spans="1:11" ht="15.75">
      <c r="A32" s="63">
        <v>26</v>
      </c>
      <c r="B32" s="136" t="s">
        <v>21</v>
      </c>
      <c r="C32" s="136" t="s">
        <v>12</v>
      </c>
      <c r="D32" s="153">
        <v>1741334</v>
      </c>
      <c r="E32" s="153">
        <v>156637.46746</v>
      </c>
      <c r="F32" s="77">
        <v>695513</v>
      </c>
      <c r="G32" s="43">
        <v>60472.665709999994</v>
      </c>
      <c r="H32" s="212">
        <v>2115250.900390625</v>
      </c>
      <c r="I32" s="44">
        <v>264561.05846000003</v>
      </c>
      <c r="J32" s="193">
        <f t="shared" si="0"/>
        <v>337.4886659184452</v>
      </c>
      <c r="K32" s="142">
        <f t="shared" si="1"/>
        <v>0.2225990075128585</v>
      </c>
    </row>
    <row r="33" spans="1:11" ht="15.75">
      <c r="A33" s="63">
        <v>27</v>
      </c>
      <c r="B33" s="136" t="s">
        <v>63</v>
      </c>
      <c r="C33" s="136"/>
      <c r="D33" s="153"/>
      <c r="E33" s="153">
        <v>554992.58008</v>
      </c>
      <c r="F33" s="77"/>
      <c r="G33" s="43">
        <v>299586.69226000004</v>
      </c>
      <c r="H33" s="212"/>
      <c r="I33" s="44">
        <v>280222.50310000003</v>
      </c>
      <c r="J33" s="193">
        <f t="shared" si="0"/>
        <v>-6.463634620724264</v>
      </c>
      <c r="K33" s="142">
        <f t="shared" si="1"/>
        <v>0.2357763891478381</v>
      </c>
    </row>
    <row r="34" spans="1:11" ht="15.75">
      <c r="A34" s="63">
        <v>28</v>
      </c>
      <c r="B34" s="136" t="s">
        <v>23</v>
      </c>
      <c r="C34" s="136" t="s">
        <v>12</v>
      </c>
      <c r="D34" s="153">
        <v>6065622.379882812</v>
      </c>
      <c r="E34" s="153">
        <v>448363.90223</v>
      </c>
      <c r="F34" s="77">
        <v>4996352.3798828125</v>
      </c>
      <c r="G34" s="67">
        <v>295157.35822999995</v>
      </c>
      <c r="H34" s="212">
        <v>5082150</v>
      </c>
      <c r="I34" s="44">
        <v>231518.68138</v>
      </c>
      <c r="J34" s="193">
        <f t="shared" si="0"/>
        <v>-21.56093184721142</v>
      </c>
      <c r="K34" s="142">
        <f t="shared" si="1"/>
        <v>0.1947974845423655</v>
      </c>
    </row>
    <row r="35" spans="1:11" ht="15.75">
      <c r="A35" s="63">
        <v>29</v>
      </c>
      <c r="B35" s="136" t="s">
        <v>26</v>
      </c>
      <c r="C35" s="136"/>
      <c r="D35" s="153"/>
      <c r="E35" s="153">
        <v>225755.28717999998</v>
      </c>
      <c r="F35" s="77"/>
      <c r="G35" s="147">
        <v>122458.36684</v>
      </c>
      <c r="H35" s="212"/>
      <c r="I35" s="52">
        <v>181734.46068</v>
      </c>
      <c r="J35" s="193">
        <f t="shared" si="0"/>
        <v>48.405099112131836</v>
      </c>
      <c r="K35" s="142">
        <f t="shared" si="1"/>
        <v>0.15290954312676738</v>
      </c>
    </row>
    <row r="36" spans="1:11" ht="15.75">
      <c r="A36" s="63">
        <v>30</v>
      </c>
      <c r="B36" s="136" t="s">
        <v>18</v>
      </c>
      <c r="C36" s="136"/>
      <c r="D36" s="153"/>
      <c r="E36" s="153">
        <v>483599.42377999995</v>
      </c>
      <c r="F36" s="78"/>
      <c r="G36" s="44">
        <v>297029.35762</v>
      </c>
      <c r="H36" s="213"/>
      <c r="I36" s="44">
        <v>137752.41589</v>
      </c>
      <c r="J36" s="193">
        <f t="shared" si="0"/>
        <v>-53.62329939580199</v>
      </c>
      <c r="K36" s="142">
        <f t="shared" si="1"/>
        <v>0.11590349402933256</v>
      </c>
    </row>
    <row r="37" spans="1:11" ht="15.75">
      <c r="A37" s="63">
        <v>31</v>
      </c>
      <c r="B37" s="136" t="s">
        <v>27</v>
      </c>
      <c r="C37" s="136"/>
      <c r="E37" s="105">
        <f>E38-SUM(E7:E36)</f>
        <v>16728798.667909995</v>
      </c>
      <c r="F37" s="106"/>
      <c r="G37" s="109">
        <f>G38-SUM(G7:G36)</f>
        <v>7887200.48601</v>
      </c>
      <c r="H37" s="217"/>
      <c r="I37" s="105">
        <f>I38-SUM(I7:I36)</f>
        <v>10715602.564139992</v>
      </c>
      <c r="J37" s="194">
        <f>I37/G37*100-100</f>
        <v>35.86065909123138</v>
      </c>
      <c r="K37" s="142">
        <f t="shared" si="1"/>
        <v>9.015999972045936</v>
      </c>
    </row>
    <row r="38" spans="1:11" s="71" customFormat="1" ht="15.75">
      <c r="A38" s="144"/>
      <c r="B38" s="138" t="s">
        <v>28</v>
      </c>
      <c r="C38" s="138"/>
      <c r="D38" s="70"/>
      <c r="E38" s="150">
        <v>141124080.46311</v>
      </c>
      <c r="F38" s="79"/>
      <c r="G38" s="152">
        <v>60799213.61586</v>
      </c>
      <c r="H38" s="218"/>
      <c r="I38" s="154">
        <v>118850960.4854</v>
      </c>
      <c r="J38" s="195">
        <f t="shared" si="0"/>
        <v>95.48108177240749</v>
      </c>
      <c r="K38" s="143">
        <f t="shared" si="1"/>
        <v>100</v>
      </c>
    </row>
    <row r="39" spans="2:5" ht="15.75">
      <c r="B39" s="72"/>
      <c r="C39" s="72"/>
      <c r="E39" s="65"/>
    </row>
    <row r="40" spans="2:9" ht="15.75">
      <c r="B40" s="72"/>
      <c r="C40" s="72"/>
      <c r="I40" s="101"/>
    </row>
    <row r="41" ht="15.75">
      <c r="G41" s="74"/>
    </row>
  </sheetData>
  <sheetProtection/>
  <mergeCells count="8">
    <mergeCell ref="A1:K1"/>
    <mergeCell ref="A2:K2"/>
    <mergeCell ref="H5:I5"/>
    <mergeCell ref="D5:E5"/>
    <mergeCell ref="F4:G4"/>
    <mergeCell ref="H4:I4"/>
    <mergeCell ref="F5:G5"/>
    <mergeCell ref="D4:E4"/>
  </mergeCells>
  <conditionalFormatting sqref="H36:H37">
    <cfRule type="expression" priority="264" dxfId="11">
      <formula>$A36="Total"</formula>
    </cfRule>
  </conditionalFormatting>
  <conditionalFormatting sqref="H21:I21 H27 H36:H37 H17:H20 I14:I15 H7 H29:H31 H12:H15">
    <cfRule type="cellIs" priority="263" dxfId="2" operator="greaterThanOrEqual">
      <formula>0</formula>
    </cfRule>
  </conditionalFormatting>
  <conditionalFormatting sqref="I21">
    <cfRule type="expression" priority="216" dxfId="11">
      <formula>$A21="Total"</formula>
    </cfRule>
  </conditionalFormatting>
  <conditionalFormatting sqref="I21">
    <cfRule type="expression" priority="170" dxfId="11">
      <formula>$A21="Total"</formula>
    </cfRule>
  </conditionalFormatting>
  <conditionalFormatting sqref="I21">
    <cfRule type="expression" priority="169" dxfId="11">
      <formula>$A21="Total"</formula>
    </cfRule>
  </conditionalFormatting>
  <conditionalFormatting sqref="H21:I21">
    <cfRule type="expression" priority="147" dxfId="11">
      <formula>$A21="Total"</formula>
    </cfRule>
  </conditionalFormatting>
  <conditionalFormatting sqref="H7">
    <cfRule type="expression" priority="145" dxfId="11">
      <formula>$A7="Total"</formula>
    </cfRule>
  </conditionalFormatting>
  <conditionalFormatting sqref="H27 H12:H15 H7 H29:H31 H17:H20 H21:I21 I14:I15">
    <cfRule type="expression" priority="129" dxfId="11">
      <formula>$A7="Total"</formula>
    </cfRule>
  </conditionalFormatting>
  <printOptions horizontalCentered="1"/>
  <pageMargins left="0.07" right="0.02" top="0.25" bottom="0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4">
      <selection activeCell="B11" sqref="B11"/>
    </sheetView>
  </sheetViews>
  <sheetFormatPr defaultColWidth="15.421875" defaultRowHeight="15"/>
  <cols>
    <col min="1" max="1" width="4.28125" style="100" bestFit="1" customWidth="1"/>
    <col min="2" max="2" width="48.57421875" style="80" bestFit="1" customWidth="1"/>
    <col min="3" max="3" width="15.7109375" style="44" bestFit="1" customWidth="1"/>
    <col min="4" max="5" width="19.57421875" style="44" bestFit="1" customWidth="1"/>
    <col min="6" max="6" width="10.421875" style="80" bestFit="1" customWidth="1"/>
    <col min="7" max="7" width="19.57421875" style="80" bestFit="1" customWidth="1"/>
    <col min="8" max="8" width="15.7109375" style="80" bestFit="1" customWidth="1"/>
    <col min="9" max="16384" width="15.421875" style="80" customWidth="1"/>
  </cols>
  <sheetData>
    <row r="1" spans="1:7" ht="15.75">
      <c r="A1" s="228" t="s">
        <v>61</v>
      </c>
      <c r="B1" s="228"/>
      <c r="C1" s="228"/>
      <c r="D1" s="228"/>
      <c r="E1" s="228"/>
      <c r="F1" s="228"/>
      <c r="G1" s="228"/>
    </row>
    <row r="2" spans="1:7" ht="15.75">
      <c r="A2" s="228" t="s">
        <v>121</v>
      </c>
      <c r="B2" s="228"/>
      <c r="C2" s="228"/>
      <c r="D2" s="228"/>
      <c r="E2" s="228"/>
      <c r="F2" s="228"/>
      <c r="G2" s="228"/>
    </row>
    <row r="3" spans="1:7" ht="15.75">
      <c r="A3" s="81"/>
      <c r="B3" s="81"/>
      <c r="C3" s="45" t="s">
        <v>58</v>
      </c>
      <c r="D3" s="45"/>
      <c r="E3" s="45" t="s">
        <v>59</v>
      </c>
      <c r="G3" s="81"/>
    </row>
    <row r="4" spans="1:7" ht="15.75">
      <c r="A4" s="82" t="s">
        <v>0</v>
      </c>
      <c r="B4" s="83" t="s">
        <v>1</v>
      </c>
      <c r="C4" s="84" t="s">
        <v>82</v>
      </c>
      <c r="D4" s="102" t="s">
        <v>67</v>
      </c>
      <c r="E4" s="84" t="s">
        <v>86</v>
      </c>
      <c r="F4" s="139" t="s">
        <v>55</v>
      </c>
      <c r="G4" s="184" t="s">
        <v>69</v>
      </c>
    </row>
    <row r="5" spans="1:7" ht="15.75">
      <c r="A5" s="85"/>
      <c r="B5" s="86"/>
      <c r="C5" s="87" t="s">
        <v>66</v>
      </c>
      <c r="D5" s="103" t="s">
        <v>68</v>
      </c>
      <c r="E5" s="88" t="s">
        <v>108</v>
      </c>
      <c r="F5" s="140" t="s">
        <v>56</v>
      </c>
      <c r="G5" s="104" t="s">
        <v>122</v>
      </c>
    </row>
    <row r="6" spans="1:7" ht="15.75">
      <c r="A6" s="89"/>
      <c r="B6" s="18"/>
      <c r="C6" s="90" t="s">
        <v>60</v>
      </c>
      <c r="D6" s="104" t="s">
        <v>122</v>
      </c>
      <c r="E6" s="104" t="s">
        <v>122</v>
      </c>
      <c r="F6" s="91"/>
      <c r="G6" s="185" t="s">
        <v>67</v>
      </c>
    </row>
    <row r="7" spans="1:7" ht="15.75">
      <c r="A7" s="92">
        <v>1</v>
      </c>
      <c r="B7" s="61" t="s">
        <v>29</v>
      </c>
      <c r="C7" s="62">
        <v>175531491.02216032</v>
      </c>
      <c r="D7" s="205">
        <v>65678670.632442385</v>
      </c>
      <c r="E7" s="203">
        <v>132190625.59425688</v>
      </c>
      <c r="F7" s="200">
        <f>E7/D7*100-100</f>
        <v>101.26872898210047</v>
      </c>
      <c r="G7" s="197">
        <f>E7/E$35*100</f>
        <v>13.227757064501116</v>
      </c>
    </row>
    <row r="8" spans="1:7" ht="15.75">
      <c r="A8" s="93">
        <v>2</v>
      </c>
      <c r="B8" s="66" t="s">
        <v>30</v>
      </c>
      <c r="C8" s="44">
        <v>175344761.0029972</v>
      </c>
      <c r="D8" s="188">
        <v>73255806.39800075</v>
      </c>
      <c r="E8" s="44">
        <v>96512400.75819391</v>
      </c>
      <c r="F8" s="201">
        <f aca="true" t="shared" si="0" ref="F8:F35">E8/D8*100-100</f>
        <v>31.747100337466037</v>
      </c>
      <c r="G8" s="198">
        <f aca="true" t="shared" si="1" ref="G8:G35">E8/E$35*100</f>
        <v>9.657587935620052</v>
      </c>
    </row>
    <row r="9" spans="1:8" ht="15.75">
      <c r="A9" s="93">
        <v>3</v>
      </c>
      <c r="B9" s="66" t="s">
        <v>31</v>
      </c>
      <c r="C9" s="44">
        <v>123628617.287166</v>
      </c>
      <c r="D9" s="190">
        <v>51229809.5376079</v>
      </c>
      <c r="E9" s="52">
        <v>76331647.7071774</v>
      </c>
      <c r="F9" s="201">
        <f t="shared" si="0"/>
        <v>48.99849988929236</v>
      </c>
      <c r="G9" s="198">
        <f t="shared" si="1"/>
        <v>7.638185292372906</v>
      </c>
      <c r="H9" s="206"/>
    </row>
    <row r="10" spans="1:8" ht="15.75">
      <c r="A10" s="93">
        <v>4</v>
      </c>
      <c r="B10" s="66" t="s">
        <v>32</v>
      </c>
      <c r="C10" s="44">
        <v>97374902.4323494</v>
      </c>
      <c r="D10" s="190">
        <v>43718331.7309327</v>
      </c>
      <c r="E10" s="52">
        <v>61776329.2074412</v>
      </c>
      <c r="F10" s="201">
        <f t="shared" si="0"/>
        <v>41.305321501395866</v>
      </c>
      <c r="G10" s="198">
        <f t="shared" si="1"/>
        <v>6.181696103026684</v>
      </c>
      <c r="H10" s="207"/>
    </row>
    <row r="11" spans="1:7" ht="15.75">
      <c r="A11" s="93">
        <v>5</v>
      </c>
      <c r="B11" s="64" t="s">
        <v>34</v>
      </c>
      <c r="C11" s="44">
        <v>79592746.2571036</v>
      </c>
      <c r="D11" s="190">
        <v>41774728.1462174</v>
      </c>
      <c r="E11" s="52">
        <v>42724569.535018</v>
      </c>
      <c r="F11" s="201">
        <f t="shared" si="0"/>
        <v>2.273722489530087</v>
      </c>
      <c r="G11" s="198">
        <f t="shared" si="1"/>
        <v>4.275267054331551</v>
      </c>
    </row>
    <row r="12" spans="1:7" ht="15.75">
      <c r="A12" s="93">
        <v>6</v>
      </c>
      <c r="B12" s="64" t="s">
        <v>76</v>
      </c>
      <c r="C12" s="44">
        <v>53387880.59403125</v>
      </c>
      <c r="D12" s="190">
        <v>17670121.96296875</v>
      </c>
      <c r="E12" s="52">
        <v>36540443.1165195</v>
      </c>
      <c r="F12" s="201">
        <f t="shared" si="0"/>
        <v>106.79225187634393</v>
      </c>
      <c r="G12" s="198">
        <f t="shared" si="1"/>
        <v>3.6564476671600046</v>
      </c>
    </row>
    <row r="13" spans="1:7" ht="15.75">
      <c r="A13" s="93">
        <v>7</v>
      </c>
      <c r="B13" s="66" t="s">
        <v>37</v>
      </c>
      <c r="C13" s="44">
        <v>36371488.2901577</v>
      </c>
      <c r="D13" s="190">
        <v>13768518.3110966</v>
      </c>
      <c r="E13" s="52">
        <v>40027362.6909201</v>
      </c>
      <c r="F13" s="201">
        <f t="shared" si="0"/>
        <v>190.71655922961912</v>
      </c>
      <c r="G13" s="198">
        <f t="shared" si="1"/>
        <v>4.005368967942688</v>
      </c>
    </row>
    <row r="14" spans="1:7" ht="15.75">
      <c r="A14" s="93">
        <v>8</v>
      </c>
      <c r="B14" s="66" t="s">
        <v>33</v>
      </c>
      <c r="C14" s="44">
        <v>60395526.63120828</v>
      </c>
      <c r="D14" s="190">
        <v>28529121.045404583</v>
      </c>
      <c r="E14" s="44">
        <v>34551349.60182931</v>
      </c>
      <c r="F14" s="201">
        <f t="shared" si="0"/>
        <v>21.10905746742162</v>
      </c>
      <c r="G14" s="198">
        <f t="shared" si="1"/>
        <v>3.4574074880806216</v>
      </c>
    </row>
    <row r="15" spans="1:7" ht="15.75">
      <c r="A15" s="93">
        <v>9</v>
      </c>
      <c r="B15" s="66" t="s">
        <v>35</v>
      </c>
      <c r="C15" s="44">
        <v>46705286.517673224</v>
      </c>
      <c r="D15" s="190">
        <v>24712734.296821617</v>
      </c>
      <c r="E15" s="44">
        <v>33010425.014720388</v>
      </c>
      <c r="F15" s="201">
        <f t="shared" si="0"/>
        <v>33.57657885297607</v>
      </c>
      <c r="G15" s="198">
        <f t="shared" si="1"/>
        <v>3.3032136789405038</v>
      </c>
    </row>
    <row r="16" spans="1:7" ht="15.75">
      <c r="A16" s="93">
        <v>10</v>
      </c>
      <c r="B16" s="66" t="s">
        <v>77</v>
      </c>
      <c r="C16" s="44">
        <v>7234879.56671875</v>
      </c>
      <c r="D16" s="189">
        <v>2698156.9324999996</v>
      </c>
      <c r="E16" s="52">
        <v>27491810.6253501</v>
      </c>
      <c r="F16" s="201">
        <f t="shared" si="0"/>
        <v>918.9107347391146</v>
      </c>
      <c r="G16" s="198">
        <f t="shared" si="1"/>
        <v>2.750989267057383</v>
      </c>
    </row>
    <row r="17" spans="1:7" ht="15.75">
      <c r="A17" s="93">
        <v>11</v>
      </c>
      <c r="B17" s="66" t="s">
        <v>36</v>
      </c>
      <c r="C17" s="44">
        <v>27486074.373</v>
      </c>
      <c r="D17" s="190">
        <v>12213635.944</v>
      </c>
      <c r="E17" s="52">
        <v>23259104.41401562</v>
      </c>
      <c r="F17" s="201">
        <f t="shared" si="0"/>
        <v>90.43554696291528</v>
      </c>
      <c r="G17" s="198">
        <f t="shared" si="1"/>
        <v>2.3274402503457936</v>
      </c>
    </row>
    <row r="18" spans="1:7" ht="15.75">
      <c r="A18" s="93">
        <v>12</v>
      </c>
      <c r="B18" s="66" t="s">
        <v>39</v>
      </c>
      <c r="C18" s="44">
        <v>30103178.519763276</v>
      </c>
      <c r="D18" s="188">
        <v>15397725.04017369</v>
      </c>
      <c r="E18" s="45">
        <v>20158377.923962038</v>
      </c>
      <c r="F18" s="201">
        <f t="shared" si="0"/>
        <v>30.917897750268196</v>
      </c>
      <c r="G18" s="198">
        <f t="shared" si="1"/>
        <v>2.017163658874136</v>
      </c>
    </row>
    <row r="19" spans="1:7" ht="15.75">
      <c r="A19" s="93">
        <v>13</v>
      </c>
      <c r="B19" s="66" t="s">
        <v>42</v>
      </c>
      <c r="C19" s="44">
        <v>9882213.612030946</v>
      </c>
      <c r="D19" s="188">
        <v>2095093.54336456</v>
      </c>
      <c r="E19" s="108">
        <v>14995272.9825859</v>
      </c>
      <c r="F19" s="201">
        <f t="shared" si="0"/>
        <v>615.7328621472737</v>
      </c>
      <c r="G19" s="198">
        <f t="shared" si="1"/>
        <v>1.500513574527943</v>
      </c>
    </row>
    <row r="20" spans="1:7" ht="15.75">
      <c r="A20" s="93">
        <v>14</v>
      </c>
      <c r="B20" s="66" t="s">
        <v>75</v>
      </c>
      <c r="C20" s="44">
        <v>27404693.660775844</v>
      </c>
      <c r="D20" s="189">
        <v>10983627.08240843</v>
      </c>
      <c r="E20" s="44">
        <v>15321189.344351953</v>
      </c>
      <c r="F20" s="201">
        <f t="shared" si="0"/>
        <v>39.49116470724539</v>
      </c>
      <c r="G20" s="198">
        <f t="shared" si="1"/>
        <v>1.5331266470314346</v>
      </c>
    </row>
    <row r="21" spans="1:7" ht="15.75">
      <c r="A21" s="93">
        <v>15</v>
      </c>
      <c r="B21" s="95" t="s">
        <v>127</v>
      </c>
      <c r="C21" s="44">
        <v>17053680.65749037</v>
      </c>
      <c r="D21" s="188">
        <v>7118538.92959188</v>
      </c>
      <c r="E21" s="44">
        <v>11907914.08097107</v>
      </c>
      <c r="F21" s="201">
        <f t="shared" si="0"/>
        <v>67.28031129351109</v>
      </c>
      <c r="G21" s="198">
        <f t="shared" si="1"/>
        <v>1.191574621119584</v>
      </c>
    </row>
    <row r="22" spans="1:7" ht="15.75">
      <c r="A22" s="93">
        <v>16</v>
      </c>
      <c r="B22" s="66" t="s">
        <v>40</v>
      </c>
      <c r="C22" s="44">
        <v>22820855.7643808</v>
      </c>
      <c r="D22" s="190">
        <v>9637714.10856084</v>
      </c>
      <c r="E22" s="52">
        <v>10071612.3952887</v>
      </c>
      <c r="F22" s="201">
        <f t="shared" si="0"/>
        <v>4.502087132284231</v>
      </c>
      <c r="G22" s="198">
        <f t="shared" si="1"/>
        <v>1.0078236744382665</v>
      </c>
    </row>
    <row r="23" spans="1:7" ht="15.75">
      <c r="A23" s="93">
        <v>17</v>
      </c>
      <c r="B23" s="66" t="s">
        <v>41</v>
      </c>
      <c r="C23" s="44">
        <v>17119424.21723112</v>
      </c>
      <c r="D23" s="190">
        <v>7646690.0129536595</v>
      </c>
      <c r="E23" s="45">
        <v>10261790.59429119</v>
      </c>
      <c r="F23" s="201">
        <f t="shared" si="0"/>
        <v>34.199118532430276</v>
      </c>
      <c r="G23" s="198">
        <f t="shared" si="1"/>
        <v>1.0268540028300144</v>
      </c>
    </row>
    <row r="24" spans="1:7" ht="15.75">
      <c r="A24" s="93">
        <v>18</v>
      </c>
      <c r="B24" s="96" t="s">
        <v>85</v>
      </c>
      <c r="C24" s="44">
        <v>16248681.352500001</v>
      </c>
      <c r="D24" s="94">
        <v>5394217.9845</v>
      </c>
      <c r="E24" s="52">
        <v>9930876.6495</v>
      </c>
      <c r="F24" s="201">
        <f t="shared" si="0"/>
        <v>84.10224944627464</v>
      </c>
      <c r="G24" s="198">
        <f t="shared" si="1"/>
        <v>0.9937408433205871</v>
      </c>
    </row>
    <row r="25" spans="1:7" ht="15.75">
      <c r="A25" s="93">
        <v>19</v>
      </c>
      <c r="B25" s="95" t="s">
        <v>43</v>
      </c>
      <c r="C25" s="44">
        <v>15677822.023477</v>
      </c>
      <c r="D25" s="190">
        <v>7264550.54873475</v>
      </c>
      <c r="E25" s="52">
        <v>9514442.00614197</v>
      </c>
      <c r="F25" s="201">
        <f t="shared" si="0"/>
        <v>30.97082802733169</v>
      </c>
      <c r="G25" s="198">
        <f t="shared" si="1"/>
        <v>0.952069989046171</v>
      </c>
    </row>
    <row r="26" spans="1:7" ht="15.75">
      <c r="A26" s="93">
        <v>20</v>
      </c>
      <c r="B26" s="95" t="s">
        <v>79</v>
      </c>
      <c r="C26" s="44">
        <v>10467346.2131202</v>
      </c>
      <c r="D26" s="190">
        <v>4406365.68799908</v>
      </c>
      <c r="E26" s="52">
        <v>8744620.42830176</v>
      </c>
      <c r="F26" s="201">
        <f t="shared" si="0"/>
        <v>98.45426021081497</v>
      </c>
      <c r="G26" s="198">
        <f t="shared" si="1"/>
        <v>0.8750371981889983</v>
      </c>
    </row>
    <row r="27" spans="1:7" ht="15.75">
      <c r="A27" s="93">
        <v>21</v>
      </c>
      <c r="B27" s="95" t="s">
        <v>78</v>
      </c>
      <c r="C27" s="44">
        <v>12584462.4113805</v>
      </c>
      <c r="D27" s="190">
        <v>5349069.04161949</v>
      </c>
      <c r="E27" s="52">
        <v>7295292.24769618</v>
      </c>
      <c r="F27" s="201">
        <f t="shared" si="0"/>
        <v>36.384335123246956</v>
      </c>
      <c r="G27" s="198">
        <f t="shared" si="1"/>
        <v>0.7300090542218896</v>
      </c>
    </row>
    <row r="28" spans="1:7" ht="15.75">
      <c r="A28" s="93">
        <v>22</v>
      </c>
      <c r="B28" s="95" t="s">
        <v>18</v>
      </c>
      <c r="C28" s="44">
        <v>7644677.80621443</v>
      </c>
      <c r="D28" s="190">
        <v>3052294.75892107</v>
      </c>
      <c r="E28" s="52">
        <v>5355047.38549481</v>
      </c>
      <c r="F28" s="201">
        <f t="shared" si="0"/>
        <v>75.44332407095965</v>
      </c>
      <c r="G28" s="198">
        <f t="shared" si="1"/>
        <v>0.5358569532883329</v>
      </c>
    </row>
    <row r="29" spans="1:7" ht="15.75">
      <c r="A29" s="93">
        <v>23</v>
      </c>
      <c r="B29" s="95" t="s">
        <v>44</v>
      </c>
      <c r="C29" s="44">
        <v>10414726.5566705</v>
      </c>
      <c r="D29" s="190">
        <v>4763205.26512212</v>
      </c>
      <c r="E29" s="52">
        <v>5438311.00952613</v>
      </c>
      <c r="F29" s="201">
        <f t="shared" si="0"/>
        <v>14.173349810208123</v>
      </c>
      <c r="G29" s="198">
        <f t="shared" si="1"/>
        <v>0.5441887921463836</v>
      </c>
    </row>
    <row r="30" spans="1:7" ht="15.75">
      <c r="A30" s="93">
        <v>24</v>
      </c>
      <c r="B30" s="66" t="s">
        <v>45</v>
      </c>
      <c r="C30" s="44">
        <v>3507431.65490816</v>
      </c>
      <c r="D30" s="190">
        <v>1656494.36814499</v>
      </c>
      <c r="E30" s="52">
        <v>2480217.7942199</v>
      </c>
      <c r="F30" s="201">
        <f t="shared" si="0"/>
        <v>49.726907734515834</v>
      </c>
      <c r="G30" s="198">
        <f t="shared" si="1"/>
        <v>0.24818490949345362</v>
      </c>
    </row>
    <row r="31" spans="1:7" ht="15.75">
      <c r="A31" s="93">
        <v>25</v>
      </c>
      <c r="B31" s="95" t="s">
        <v>81</v>
      </c>
      <c r="C31" s="44">
        <v>5655239.41404674</v>
      </c>
      <c r="D31" s="190">
        <v>2565296.65516213</v>
      </c>
      <c r="E31" s="52">
        <v>2423796.33314367</v>
      </c>
      <c r="F31" s="201">
        <f t="shared" si="0"/>
        <v>-5.515943808437115</v>
      </c>
      <c r="G31" s="198">
        <f t="shared" si="1"/>
        <v>0.24253905240649698</v>
      </c>
    </row>
    <row r="32" spans="1:7" ht="15.75">
      <c r="A32" s="93">
        <v>26</v>
      </c>
      <c r="B32" s="66" t="s">
        <v>38</v>
      </c>
      <c r="C32" s="44">
        <v>3816745.65120739</v>
      </c>
      <c r="D32" s="190">
        <v>885211.521497633</v>
      </c>
      <c r="E32" s="52">
        <v>2430931.92770298</v>
      </c>
      <c r="F32" s="201">
        <f t="shared" si="0"/>
        <v>174.61593852622264</v>
      </c>
      <c r="G32" s="198">
        <f t="shared" si="1"/>
        <v>0.24325308118816746</v>
      </c>
    </row>
    <row r="33" spans="1:7" ht="15.75">
      <c r="A33" s="93">
        <v>27</v>
      </c>
      <c r="B33" s="66" t="s">
        <v>80</v>
      </c>
      <c r="C33" s="44">
        <v>3605850.09417871</v>
      </c>
      <c r="D33" s="190">
        <v>2284070.4760625</v>
      </c>
      <c r="E33" s="52">
        <v>288882.3245</v>
      </c>
      <c r="F33" s="201">
        <f t="shared" si="0"/>
        <v>-87.35230249996475</v>
      </c>
      <c r="G33" s="198">
        <f t="shared" si="1"/>
        <v>0.028907232956467657</v>
      </c>
    </row>
    <row r="34" spans="1:7" ht="15.75">
      <c r="A34" s="63">
        <v>28</v>
      </c>
      <c r="B34" s="66" t="s">
        <v>27</v>
      </c>
      <c r="C34" s="204">
        <f>C35-SUM(C7:C33)</f>
        <v>442776384.3084369</v>
      </c>
      <c r="D34" s="204">
        <f>D35-SUM(D7:D33)</f>
        <v>195495594.3530175</v>
      </c>
      <c r="E34" s="204">
        <f>E35-SUM(E7:E33)</f>
        <v>258308063.839756</v>
      </c>
      <c r="F34" s="201">
        <f t="shared" si="0"/>
        <v>32.12986445787337</v>
      </c>
      <c r="G34" s="199">
        <f t="shared" si="1"/>
        <v>25.84779594554234</v>
      </c>
    </row>
    <row r="35" spans="1:7" ht="15.75">
      <c r="A35" s="97">
        <v>29</v>
      </c>
      <c r="B35" s="98" t="s">
        <v>28</v>
      </c>
      <c r="C35" s="99">
        <v>1539837067.8923786</v>
      </c>
      <c r="D35" s="191">
        <v>661245394.315827</v>
      </c>
      <c r="E35" s="196">
        <v>999342707.532877</v>
      </c>
      <c r="F35" s="202">
        <f t="shared" si="0"/>
        <v>51.13038459298008</v>
      </c>
      <c r="G35" s="99">
        <f t="shared" si="1"/>
        <v>100</v>
      </c>
    </row>
    <row r="39" ht="15.75">
      <c r="F39" s="101"/>
    </row>
  </sheetData>
  <sheetProtection/>
  <mergeCells count="2">
    <mergeCell ref="A2:G2"/>
    <mergeCell ref="A1:G1"/>
  </mergeCells>
  <conditionalFormatting sqref="D14:D15">
    <cfRule type="cellIs" priority="6" dxfId="2" operator="notEqual">
      <formula>0</formula>
    </cfRule>
  </conditionalFormatting>
  <conditionalFormatting sqref="D15">
    <cfRule type="expression" priority="2" dxfId="11">
      <formula>$A13="Total"</formula>
    </cfRule>
  </conditionalFormatting>
  <conditionalFormatting sqref="D14">
    <cfRule type="expression" priority="1" dxfId="11">
      <formula>$A12="Total"</formula>
    </cfRule>
  </conditionalFormatting>
  <printOptions horizontalCentered="1"/>
  <pageMargins left="0.42" right="0.31" top="0.4" bottom="0.4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F29" sqref="F29:G29"/>
    </sheetView>
  </sheetViews>
  <sheetFormatPr defaultColWidth="9.140625" defaultRowHeight="15"/>
  <cols>
    <col min="1" max="1" width="10.140625" style="42" bestFit="1" customWidth="1"/>
    <col min="2" max="2" width="22.421875" style="35" customWidth="1"/>
    <col min="3" max="3" width="17.57421875" style="35" customWidth="1"/>
    <col min="4" max="4" width="17.28125" style="35" customWidth="1"/>
    <col min="5" max="5" width="10.00390625" style="35" customWidth="1"/>
    <col min="6" max="16384" width="9.140625" style="35" customWidth="1"/>
  </cols>
  <sheetData>
    <row r="1" spans="1:5" ht="15.75">
      <c r="A1" s="229" t="s">
        <v>87</v>
      </c>
      <c r="B1" s="229"/>
      <c r="C1" s="229"/>
      <c r="D1" s="229"/>
      <c r="E1" s="229"/>
    </row>
    <row r="2" spans="1:5" ht="15.75">
      <c r="A2" s="230" t="s">
        <v>123</v>
      </c>
      <c r="B2" s="230"/>
      <c r="C2" s="230"/>
      <c r="D2" s="230"/>
      <c r="E2" s="230"/>
    </row>
    <row r="3" spans="1:4" ht="18.75">
      <c r="A3" s="145" t="s">
        <v>88</v>
      </c>
      <c r="B3" s="36"/>
      <c r="C3" s="36"/>
      <c r="D3" s="37" t="s">
        <v>47</v>
      </c>
    </row>
    <row r="4" spans="1:5" s="128" customFormat="1" ht="30">
      <c r="A4" s="124" t="s">
        <v>0</v>
      </c>
      <c r="B4" s="125" t="s">
        <v>89</v>
      </c>
      <c r="C4" s="126" t="s">
        <v>124</v>
      </c>
      <c r="D4" s="126" t="s">
        <v>125</v>
      </c>
      <c r="E4" s="127" t="s">
        <v>55</v>
      </c>
    </row>
    <row r="5" spans="1:5" s="128" customFormat="1" ht="15">
      <c r="A5" s="129"/>
      <c r="B5" s="130"/>
      <c r="C5" s="131" t="s">
        <v>68</v>
      </c>
      <c r="D5" s="131" t="s">
        <v>108</v>
      </c>
      <c r="E5" s="132" t="s">
        <v>56</v>
      </c>
    </row>
    <row r="6" spans="1:7" ht="15.75">
      <c r="A6" s="92">
        <v>1</v>
      </c>
      <c r="B6" s="162" t="s">
        <v>90</v>
      </c>
      <c r="C6" s="164">
        <v>43.527082038850004</v>
      </c>
      <c r="D6" s="164">
        <v>96.56007358514</v>
      </c>
      <c r="E6" s="116">
        <f>D6/C6*100-100</f>
        <v>121.83906906269416</v>
      </c>
      <c r="F6" s="35">
        <f>C6/C21*100</f>
        <v>71.5915214197698</v>
      </c>
      <c r="G6" s="35">
        <f>D6/D21*100</f>
        <v>81.24467247953096</v>
      </c>
    </row>
    <row r="7" spans="1:5" ht="15.75">
      <c r="A7" s="93">
        <v>2</v>
      </c>
      <c r="B7" s="163" t="s">
        <v>110</v>
      </c>
      <c r="C7" s="157">
        <v>6.614024972749999</v>
      </c>
      <c r="D7" s="157">
        <v>8.76807258569</v>
      </c>
      <c r="E7" s="117">
        <f aca="true" t="shared" si="0" ref="E7:E21">D7/C7*100-100</f>
        <v>32.56787843733201</v>
      </c>
    </row>
    <row r="8" spans="1:5" ht="15.75">
      <c r="A8" s="93">
        <v>3</v>
      </c>
      <c r="B8" s="163" t="s">
        <v>91</v>
      </c>
      <c r="C8" s="157">
        <v>1.77824429978</v>
      </c>
      <c r="D8" s="157">
        <v>2.1131965897200002</v>
      </c>
      <c r="E8" s="117">
        <f t="shared" si="0"/>
        <v>18.83612335950913</v>
      </c>
    </row>
    <row r="9" spans="1:5" ht="15.75">
      <c r="A9" s="93">
        <v>4</v>
      </c>
      <c r="B9" s="163" t="s">
        <v>92</v>
      </c>
      <c r="C9" s="157">
        <v>1.3221169915100002</v>
      </c>
      <c r="D9" s="157">
        <v>1.70627426298</v>
      </c>
      <c r="E9" s="117">
        <f t="shared" si="0"/>
        <v>29.056223763621006</v>
      </c>
    </row>
    <row r="10" spans="1:5" ht="15.75">
      <c r="A10" s="93">
        <v>5</v>
      </c>
      <c r="B10" s="163" t="s">
        <v>95</v>
      </c>
      <c r="C10" s="157">
        <v>0.49946102289</v>
      </c>
      <c r="D10" s="157">
        <v>1.59553042601</v>
      </c>
      <c r="E10" s="117">
        <f t="shared" si="0"/>
        <v>219.45043814988452</v>
      </c>
    </row>
    <row r="11" spans="1:5" ht="15.75">
      <c r="A11" s="93">
        <v>6</v>
      </c>
      <c r="B11" s="163" t="s">
        <v>93</v>
      </c>
      <c r="C11" s="157">
        <v>0.72229522034</v>
      </c>
      <c r="D11" s="157">
        <v>0.9253289984499999</v>
      </c>
      <c r="E11" s="117">
        <f t="shared" si="0"/>
        <v>28.109528125414926</v>
      </c>
    </row>
    <row r="12" spans="1:5" ht="15.75">
      <c r="A12" s="93">
        <v>7</v>
      </c>
      <c r="B12" s="163" t="s">
        <v>94</v>
      </c>
      <c r="C12" s="157">
        <v>0.52253361258</v>
      </c>
      <c r="D12" s="157">
        <v>0.5671977193</v>
      </c>
      <c r="E12" s="117">
        <f t="shared" si="0"/>
        <v>8.547604526237421</v>
      </c>
    </row>
    <row r="13" spans="1:5" ht="15.75">
      <c r="A13" s="93">
        <v>8</v>
      </c>
      <c r="B13" s="163" t="s">
        <v>96</v>
      </c>
      <c r="C13" s="157">
        <v>0.6044713398</v>
      </c>
      <c r="D13" s="157">
        <v>0.56011556914</v>
      </c>
      <c r="E13" s="117">
        <f t="shared" si="0"/>
        <v>-7.337944372131162</v>
      </c>
    </row>
    <row r="14" spans="1:5" ht="15.75">
      <c r="A14" s="93">
        <v>9</v>
      </c>
      <c r="B14" s="163" t="s">
        <v>97</v>
      </c>
      <c r="C14" s="157">
        <v>0.45627469592000003</v>
      </c>
      <c r="D14" s="157">
        <v>0.54600618541</v>
      </c>
      <c r="E14" s="117">
        <f t="shared" si="0"/>
        <v>19.66611129049612</v>
      </c>
    </row>
    <row r="15" spans="1:5" ht="15.75">
      <c r="A15" s="93">
        <v>10</v>
      </c>
      <c r="B15" s="163" t="s">
        <v>98</v>
      </c>
      <c r="C15" s="157">
        <v>0.40130864217</v>
      </c>
      <c r="D15" s="157">
        <v>0.5396885681</v>
      </c>
      <c r="E15" s="117">
        <f t="shared" si="0"/>
        <v>34.48216942992727</v>
      </c>
    </row>
    <row r="16" spans="1:5" ht="15.75">
      <c r="A16" s="93">
        <v>11</v>
      </c>
      <c r="B16" s="163" t="s">
        <v>99</v>
      </c>
      <c r="C16" s="157">
        <v>0.50786054164</v>
      </c>
      <c r="D16" s="157">
        <v>0.45624709456</v>
      </c>
      <c r="E16" s="117">
        <f t="shared" si="0"/>
        <v>-10.16291734603523</v>
      </c>
    </row>
    <row r="17" spans="1:5" ht="15.75">
      <c r="A17" s="93">
        <v>12</v>
      </c>
      <c r="B17" s="163" t="s">
        <v>101</v>
      </c>
      <c r="C17" s="157">
        <v>0.32578024881999995</v>
      </c>
      <c r="D17" s="157">
        <v>0.41735176938999996</v>
      </c>
      <c r="E17" s="117">
        <f t="shared" si="0"/>
        <v>28.108370873212465</v>
      </c>
    </row>
    <row r="18" spans="1:5" ht="15.75">
      <c r="A18" s="93">
        <v>13</v>
      </c>
      <c r="B18" s="163" t="s">
        <v>109</v>
      </c>
      <c r="C18" s="157">
        <v>0.28592067522</v>
      </c>
      <c r="D18" s="157">
        <v>0.40988872692</v>
      </c>
      <c r="E18" s="117">
        <f t="shared" si="0"/>
        <v>43.357498230798996</v>
      </c>
    </row>
    <row r="19" spans="1:5" ht="15.75">
      <c r="A19" s="93">
        <v>14</v>
      </c>
      <c r="B19" s="163" t="s">
        <v>100</v>
      </c>
      <c r="C19" s="157">
        <v>0.3223764279</v>
      </c>
      <c r="D19" s="157">
        <v>0.39689250369</v>
      </c>
      <c r="E19" s="117">
        <f t="shared" si="0"/>
        <v>23.11461674645598</v>
      </c>
    </row>
    <row r="20" spans="1:5" ht="15.75">
      <c r="A20" s="165">
        <v>15</v>
      </c>
      <c r="B20" s="118" t="s">
        <v>27</v>
      </c>
      <c r="C20" s="158">
        <f>+C21-SUM(C6:C19)</f>
        <v>2.9094628856899902</v>
      </c>
      <c r="D20" s="158">
        <f>+D21-SUM(D6:D19)</f>
        <v>3.2890959009000227</v>
      </c>
      <c r="E20" s="117">
        <f t="shared" si="0"/>
        <v>13.048216462125481</v>
      </c>
    </row>
    <row r="21" spans="1:5" s="39" customFormat="1" ht="15.75">
      <c r="A21" s="119"/>
      <c r="B21" s="120" t="s">
        <v>102</v>
      </c>
      <c r="C21" s="121">
        <v>60.79921361586</v>
      </c>
      <c r="D21" s="122">
        <v>118.85096048540001</v>
      </c>
      <c r="E21" s="123">
        <f t="shared" si="0"/>
        <v>95.48108177240752</v>
      </c>
    </row>
    <row r="22" spans="1:5" ht="12.75">
      <c r="A22" s="40"/>
      <c r="B22" s="41"/>
      <c r="C22" s="41"/>
      <c r="D22" s="41"/>
      <c r="E22" s="41"/>
    </row>
    <row r="24" spans="1:5" ht="15.75">
      <c r="A24" s="229" t="s">
        <v>87</v>
      </c>
      <c r="B24" s="229"/>
      <c r="C24" s="229"/>
      <c r="D24" s="229"/>
      <c r="E24" s="229"/>
    </row>
    <row r="25" spans="1:5" ht="15.75">
      <c r="A25" s="230" t="s">
        <v>123</v>
      </c>
      <c r="B25" s="230"/>
      <c r="C25" s="230"/>
      <c r="D25" s="230"/>
      <c r="E25" s="230"/>
    </row>
    <row r="26" spans="1:4" ht="18.75">
      <c r="A26" s="145" t="s">
        <v>103</v>
      </c>
      <c r="B26" s="36"/>
      <c r="C26" s="36"/>
      <c r="D26" s="37" t="s">
        <v>47</v>
      </c>
    </row>
    <row r="27" spans="1:5" s="128" customFormat="1" ht="30">
      <c r="A27" s="124" t="s">
        <v>0</v>
      </c>
      <c r="B27" s="155" t="s">
        <v>89</v>
      </c>
      <c r="C27" s="126" t="s">
        <v>124</v>
      </c>
      <c r="D27" s="126" t="s">
        <v>125</v>
      </c>
      <c r="E27" s="127" t="s">
        <v>55</v>
      </c>
    </row>
    <row r="28" spans="1:5" s="128" customFormat="1" ht="15">
      <c r="A28" s="129"/>
      <c r="B28" s="156"/>
      <c r="C28" s="131" t="s">
        <v>68</v>
      </c>
      <c r="D28" s="131" t="s">
        <v>108</v>
      </c>
      <c r="E28" s="132" t="s">
        <v>56</v>
      </c>
    </row>
    <row r="29" spans="1:5" ht="15.75">
      <c r="A29" s="159">
        <v>1</v>
      </c>
      <c r="B29" s="162" t="s">
        <v>90</v>
      </c>
      <c r="C29" s="164">
        <v>438.829707936013</v>
      </c>
      <c r="D29" s="164">
        <v>603.545177912919</v>
      </c>
      <c r="E29" s="110">
        <f>+D29/C29*100-100</f>
        <v>37.53516842595434</v>
      </c>
    </row>
    <row r="30" spans="1:5" ht="15.75">
      <c r="A30" s="160">
        <v>2</v>
      </c>
      <c r="B30" s="163" t="s">
        <v>99</v>
      </c>
      <c r="C30" s="157">
        <v>96.3252828145645</v>
      </c>
      <c r="D30" s="157">
        <v>145.913626017412</v>
      </c>
      <c r="E30" s="111">
        <f aca="true" t="shared" si="1" ref="E30:E44">+D30/C30*100-100</f>
        <v>51.48009095214377</v>
      </c>
    </row>
    <row r="31" spans="1:5" ht="15.75">
      <c r="A31" s="160">
        <v>3</v>
      </c>
      <c r="B31" s="163" t="s">
        <v>105</v>
      </c>
      <c r="C31" s="157">
        <v>6.39620501619859</v>
      </c>
      <c r="D31" s="157">
        <v>32.5903719071116</v>
      </c>
      <c r="E31" s="111">
        <f t="shared" si="1"/>
        <v>409.52669316532945</v>
      </c>
    </row>
    <row r="32" spans="1:5" ht="15.75">
      <c r="A32" s="160">
        <v>4</v>
      </c>
      <c r="B32" s="163" t="s">
        <v>106</v>
      </c>
      <c r="C32" s="157">
        <v>14.694649979471802</v>
      </c>
      <c r="D32" s="157">
        <v>27.0514346512609</v>
      </c>
      <c r="E32" s="111">
        <f t="shared" si="1"/>
        <v>84.09036410565298</v>
      </c>
    </row>
    <row r="33" spans="1:5" ht="15.75">
      <c r="A33" s="160">
        <v>5</v>
      </c>
      <c r="B33" s="163" t="s">
        <v>104</v>
      </c>
      <c r="C33" s="157">
        <v>15.303685321712</v>
      </c>
      <c r="D33" s="157">
        <v>26.8821739056909</v>
      </c>
      <c r="E33" s="111">
        <f t="shared" si="1"/>
        <v>75.65817213682507</v>
      </c>
    </row>
    <row r="34" spans="1:5" ht="15.75">
      <c r="A34" s="160">
        <v>6</v>
      </c>
      <c r="B34" s="163" t="s">
        <v>110</v>
      </c>
      <c r="C34" s="157">
        <v>6.6716716853600495</v>
      </c>
      <c r="D34" s="157">
        <v>22.4480563368848</v>
      </c>
      <c r="E34" s="111">
        <f t="shared" si="1"/>
        <v>236.46824057819845</v>
      </c>
    </row>
    <row r="35" spans="1:5" ht="15.75">
      <c r="A35" s="160">
        <v>7</v>
      </c>
      <c r="B35" s="163" t="s">
        <v>94</v>
      </c>
      <c r="C35" s="157">
        <v>4.07979122721271</v>
      </c>
      <c r="D35" s="157">
        <v>15.075845259032599</v>
      </c>
      <c r="E35" s="111">
        <f t="shared" si="1"/>
        <v>269.5249197673365</v>
      </c>
    </row>
    <row r="36" spans="1:5" ht="15.75">
      <c r="A36" s="160">
        <v>8</v>
      </c>
      <c r="B36" s="163" t="s">
        <v>113</v>
      </c>
      <c r="C36" s="157">
        <v>5.375916719148901</v>
      </c>
      <c r="D36" s="157">
        <v>11.882702082226698</v>
      </c>
      <c r="E36" s="111">
        <f t="shared" si="1"/>
        <v>121.03582892013128</v>
      </c>
    </row>
    <row r="37" spans="1:5" ht="15.75">
      <c r="A37" s="160">
        <v>9</v>
      </c>
      <c r="B37" s="163" t="s">
        <v>107</v>
      </c>
      <c r="C37" s="157">
        <v>3.47019107459075</v>
      </c>
      <c r="D37" s="157">
        <v>10.4318356923224</v>
      </c>
      <c r="E37" s="111">
        <f t="shared" si="1"/>
        <v>200.61271751592693</v>
      </c>
    </row>
    <row r="38" spans="1:5" ht="15.75">
      <c r="A38" s="160">
        <v>10</v>
      </c>
      <c r="B38" s="163" t="s">
        <v>100</v>
      </c>
      <c r="C38" s="157">
        <v>2.80985332290603</v>
      </c>
      <c r="D38" s="157">
        <v>7.46311431319027</v>
      </c>
      <c r="E38" s="111">
        <f t="shared" si="1"/>
        <v>165.60512082074467</v>
      </c>
    </row>
    <row r="39" spans="1:5" ht="15.75">
      <c r="A39" s="160">
        <v>11</v>
      </c>
      <c r="B39" s="163" t="s">
        <v>95</v>
      </c>
      <c r="C39" s="157">
        <v>2.9194821508909397</v>
      </c>
      <c r="D39" s="157">
        <v>7.27793136946676</v>
      </c>
      <c r="E39" s="111">
        <f t="shared" si="1"/>
        <v>149.28843518518343</v>
      </c>
    </row>
    <row r="40" spans="1:5" ht="15.75">
      <c r="A40" s="160">
        <v>12</v>
      </c>
      <c r="B40" s="163" t="s">
        <v>97</v>
      </c>
      <c r="C40" s="157">
        <v>8.4864387033264</v>
      </c>
      <c r="D40" s="157">
        <v>6.51441444957067</v>
      </c>
      <c r="E40" s="111">
        <f t="shared" si="1"/>
        <v>-23.23735930576818</v>
      </c>
    </row>
    <row r="41" spans="1:5" ht="15.75">
      <c r="A41" s="160">
        <v>13</v>
      </c>
      <c r="B41" s="163" t="s">
        <v>111</v>
      </c>
      <c r="C41" s="157">
        <v>0.36919454283435604</v>
      </c>
      <c r="D41" s="157">
        <v>6.46797833746034</v>
      </c>
      <c r="E41" s="111">
        <f t="shared" si="1"/>
        <v>1651.916019073522</v>
      </c>
    </row>
    <row r="42" spans="1:5" ht="15.75">
      <c r="A42" s="160">
        <v>14</v>
      </c>
      <c r="B42" s="163" t="s">
        <v>114</v>
      </c>
      <c r="C42" s="157">
        <v>4.007477904485301</v>
      </c>
      <c r="D42" s="157">
        <v>6.05296193543383</v>
      </c>
      <c r="E42" s="111">
        <f t="shared" si="1"/>
        <v>51.041679572560014</v>
      </c>
    </row>
    <row r="43" spans="1:5" ht="15.75">
      <c r="A43" s="161">
        <v>15</v>
      </c>
      <c r="B43" s="112" t="s">
        <v>27</v>
      </c>
      <c r="C43" s="158">
        <f>+C44-SUM(C29:C42)</f>
        <v>51.505845917111515</v>
      </c>
      <c r="D43" s="158">
        <f>+D44-SUM(D29:D42)</f>
        <v>69.7450833628942</v>
      </c>
      <c r="E43" s="111">
        <f t="shared" si="1"/>
        <v>35.411975322442316</v>
      </c>
    </row>
    <row r="44" spans="1:5" s="39" customFormat="1" ht="15.75">
      <c r="A44" s="38"/>
      <c r="B44" s="120" t="s">
        <v>102</v>
      </c>
      <c r="C44" s="113">
        <v>661.245394315827</v>
      </c>
      <c r="D44" s="114">
        <v>999.342707532877</v>
      </c>
      <c r="E44" s="115">
        <f t="shared" si="1"/>
        <v>51.13038459298011</v>
      </c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user</cp:lastModifiedBy>
  <cp:lastPrinted>2022-01-23T06:01:31Z</cp:lastPrinted>
  <dcterms:created xsi:type="dcterms:W3CDTF">2018-09-14T04:23:27Z</dcterms:created>
  <dcterms:modified xsi:type="dcterms:W3CDTF">2022-01-23T09:38:41Z</dcterms:modified>
  <cp:category/>
  <cp:version/>
  <cp:contentType/>
  <cp:contentStatus/>
</cp:coreProperties>
</file>